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85" activeTab="0"/>
  </bookViews>
  <sheets>
    <sheet name="Титульный" sheetId="1" r:id="rId1"/>
    <sheet name="1 " sheetId="2" r:id="rId2"/>
    <sheet name="2" sheetId="3" r:id="rId3"/>
    <sheet name="3" sheetId="4" r:id="rId4"/>
    <sheet name="4" sheetId="5" r:id="rId5"/>
  </sheets>
  <definedNames/>
  <calcPr fullCalcOnLoad="1"/>
</workbook>
</file>

<file path=xl/sharedStrings.xml><?xml version="1.0" encoding="utf-8"?>
<sst xmlns="http://schemas.openxmlformats.org/spreadsheetml/2006/main" count="277" uniqueCount="73">
  <si>
    <t>№ рец.</t>
  </si>
  <si>
    <t>Наименование блюд</t>
  </si>
  <si>
    <t>Выход</t>
  </si>
  <si>
    <t>Белки, г</t>
  </si>
  <si>
    <t>Жиры, г</t>
  </si>
  <si>
    <t>Углеводы, г</t>
  </si>
  <si>
    <t>Калорийность, ккал</t>
  </si>
  <si>
    <t>Витамин В1, мг</t>
  </si>
  <si>
    <t>Витамин С, мг</t>
  </si>
  <si>
    <t>Витамин А, мг</t>
  </si>
  <si>
    <t>Витамин Е, мг</t>
  </si>
  <si>
    <t>Ca, мг</t>
  </si>
  <si>
    <t>Р, мг</t>
  </si>
  <si>
    <t>Mg, мг</t>
  </si>
  <si>
    <t>Fe, мг</t>
  </si>
  <si>
    <t>-</t>
  </si>
  <si>
    <t>1-ая неделя</t>
  </si>
  <si>
    <t>1 день</t>
  </si>
  <si>
    <t>Итого:</t>
  </si>
  <si>
    <t>2 день</t>
  </si>
  <si>
    <t>3 день</t>
  </si>
  <si>
    <t>4 день</t>
  </si>
  <si>
    <t>5 день</t>
  </si>
  <si>
    <t>6 день</t>
  </si>
  <si>
    <t>2-ая неделя</t>
  </si>
  <si>
    <t>ФРУКТЫ</t>
  </si>
  <si>
    <t>ХЛЕБ ПШЕНИЧНЫЙ</t>
  </si>
  <si>
    <t>Средняя за первую неделю:</t>
  </si>
  <si>
    <t>Средняя за вторую неделю:</t>
  </si>
  <si>
    <t>Средняя за две недели:</t>
  </si>
  <si>
    <t xml:space="preserve">КОТЛЕТЫ КУРИНЫЕ С СОУСОМ </t>
  </si>
  <si>
    <t>ПЛОВ ИЗ ПТИЦЫ</t>
  </si>
  <si>
    <t>Примерное двенадцатидневное меню</t>
  </si>
  <si>
    <t>200/8/7</t>
  </si>
  <si>
    <t>200/8</t>
  </si>
  <si>
    <t>Витамин А,  рет,экв/сут</t>
  </si>
  <si>
    <t xml:space="preserve">ЧАЙ ЧЕРНЫЙ С САХАРОМ </t>
  </si>
  <si>
    <t>ПР</t>
  </si>
  <si>
    <t>50/30</t>
  </si>
  <si>
    <t>"УТВЕРЖДАЮ"</t>
  </si>
  <si>
    <t>Директор ООО "ГРАНД"</t>
  </si>
  <si>
    <t>"___" ______________ 20___ г.</t>
  </si>
  <si>
    <t>Для организации горячего питания (горячих завтраков) для обучающихся старших классов</t>
  </si>
  <si>
    <t xml:space="preserve">ПРИМЕРНОЕ ДВУХНЕДЕЛЬНОЕ МЕНЮ ДЛЯ ОБУЧАЮЩИХСЯ В ОБЩЕОБРАЗОВАТЕЛЬНЫХ УЧРЕЖДЕНИЯХ С 5-11 КЛАССЫ </t>
  </si>
  <si>
    <t>МАКАРОННЫЕ ИЗДЕЛИЯ ОТВАРНЫЕ С МАСЛОМ</t>
  </si>
  <si>
    <t>ПТИЦА ТУШЕНАЯ В СОУСЕ</t>
  </si>
  <si>
    <t>40/40</t>
  </si>
  <si>
    <t>ПЕЧЕНЬЕ</t>
  </si>
  <si>
    <t>САЛАТ ИЗ МОРКОВИ</t>
  </si>
  <si>
    <t>_____________ /Васянина Ю.С./</t>
  </si>
  <si>
    <t>"СОГЛАСОВАНО"</t>
  </si>
  <si>
    <t>Директор МБОУ СОШ №____</t>
  </si>
  <si>
    <t>_____________________________</t>
  </si>
  <si>
    <t>"___"  _______________20___г</t>
  </si>
  <si>
    <t>САЛАТ ИЗ БЕЛОКОЧАННОЙ КАПУСТЫ</t>
  </si>
  <si>
    <t>РАГУ ИЗ ПТИЦЫ</t>
  </si>
  <si>
    <t>ХЛЕБ ДАРНИЦКИЙ</t>
  </si>
  <si>
    <t>СОСИСКИ ГОВЯЖЬИ "ХАЛЯЛЬ" ОТВАРНЫЕ С СОУСОМ</t>
  </si>
  <si>
    <t>БИТОЧКИ РЫБНЫЕ С СОУСОМ</t>
  </si>
  <si>
    <t>КАША РАССЫПЧАТАЯ ГРЕЧНЕВАЯ С МАСЛОМ</t>
  </si>
  <si>
    <t>КАША РАССЫПЧАТАЯ ПШЕНИЧНАЯ С МАСЛОМ</t>
  </si>
  <si>
    <t>2Н</t>
  </si>
  <si>
    <t>САЛАТ ВИТАМИННЫЙ</t>
  </si>
  <si>
    <t>КАША ВЯЗКАЯ МОЛОЧНАЯ "ДРУЖБА" С МАСЛОМ</t>
  </si>
  <si>
    <t>200/5</t>
  </si>
  <si>
    <t>СУП КАРТОФЕЛЬНЫЙ С МАКАРОННЫМИ ИЗДЕЛИЯМИ</t>
  </si>
  <si>
    <t>ТЕФТЕЛИ ГОВЯЖЬИ С СОУСОМ</t>
  </si>
  <si>
    <t>ЧАЙ ЧЕРНЫЙ С САХАРОМ, ЛИМОНОМ</t>
  </si>
  <si>
    <t>80 (50/30)</t>
  </si>
  <si>
    <t>180/30</t>
  </si>
  <si>
    <t>180/3</t>
  </si>
  <si>
    <t>ТЕФТЕЛИ РЫБНЫЕ С СОУСОМ</t>
  </si>
  <si>
    <t>общеобразовательных организаций Бавлинского района Республики Татарстан на 2024 учебный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</si>
</sst>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"/>
    <numFmt numFmtId="167" formatCode="0.0"/>
    <numFmt numFmtId="168" formatCode="[$-FC19]d\ mmmm\ yyyy\ &quot;г.&quot;"/>
    <numFmt numFmtId="169" formatCode="#,##0.00\ _₽"/>
    <numFmt numFmtId="170" formatCode="0.00000"/>
    <numFmt numFmtId="171" formatCode="0.0000"/>
    <numFmt numFmtId="172" formatCode="0.0000000"/>
    <numFmt numFmtId="173" formatCode="0.000000"/>
    <numFmt numFmtId="174" formatCode="#,##0.000\ _₽"/>
    <numFmt numFmtId="175" formatCode="#,##0.0000\ _₽"/>
    <numFmt numFmtId="176" formatCode="#,##0.00000\ _₽"/>
    <numFmt numFmtId="177" formatCode="#,##0.000000\ _₽"/>
    <numFmt numFmtId="178" formatCode="_-* #,##0\ &quot;₽&quot;_-;\-* #,##0\ &quot;₽&quot;_-;_-* &quot;-&quot;\ &quot;₽&quot;_-;_-@_-"/>
    <numFmt numFmtId="179" formatCode="_-* #,##0.00\ &quot;₽&quot;_-;\-* #,##0.00\ &quot;₽&quot;_-;_-* &quot;-&quot;??\ &quot;₽&quot;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right"/>
    </xf>
    <xf numFmtId="0" fontId="51" fillId="0" borderId="0" xfId="0" applyFont="1" applyAlignment="1">
      <alignment/>
    </xf>
    <xf numFmtId="0" fontId="50" fillId="0" borderId="0" xfId="0" applyFont="1" applyAlignment="1">
      <alignment vertical="center"/>
    </xf>
    <xf numFmtId="0" fontId="52" fillId="0" borderId="0" xfId="0" applyFont="1" applyAlignment="1">
      <alignment/>
    </xf>
    <xf numFmtId="0" fontId="51" fillId="0" borderId="0" xfId="0" applyFont="1" applyAlignment="1">
      <alignment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3" fillId="0" borderId="0" xfId="0" applyFont="1" applyFill="1" applyAlignment="1">
      <alignment horizontal="right"/>
    </xf>
    <xf numFmtId="0" fontId="50" fillId="0" borderId="0" xfId="0" applyFont="1" applyFill="1" applyAlignment="1">
      <alignment horizontal="right"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50" fillId="0" borderId="0" xfId="0" applyFont="1" applyAlignment="1">
      <alignment vertical="center"/>
    </xf>
    <xf numFmtId="0" fontId="54" fillId="0" borderId="10" xfId="0" applyFont="1" applyBorder="1" applyAlignment="1">
      <alignment horizontal="right" vertical="center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/>
    </xf>
    <xf numFmtId="166" fontId="54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horizontal="right" vertical="center" wrapText="1"/>
    </xf>
    <xf numFmtId="0" fontId="55" fillId="0" borderId="10" xfId="0" applyFont="1" applyBorder="1" applyAlignment="1">
      <alignment horizontal="right" vertical="center"/>
    </xf>
    <xf numFmtId="0" fontId="55" fillId="0" borderId="10" xfId="0" applyFont="1" applyBorder="1" applyAlignment="1">
      <alignment horizontal="center" vertical="center"/>
    </xf>
    <xf numFmtId="166" fontId="55" fillId="0" borderId="10" xfId="0" applyNumberFormat="1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2" fontId="55" fillId="0" borderId="10" xfId="0" applyNumberFormat="1" applyFont="1" applyBorder="1" applyAlignment="1">
      <alignment horizontal="center" vertical="center"/>
    </xf>
    <xf numFmtId="0" fontId="55" fillId="4" borderId="10" xfId="0" applyFont="1" applyFill="1" applyBorder="1" applyAlignment="1">
      <alignment horizontal="center" vertical="center" wrapText="1"/>
    </xf>
    <xf numFmtId="166" fontId="54" fillId="33" borderId="1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0" borderId="11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166" fontId="54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7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3" fillId="0" borderId="0" xfId="0" applyFont="1" applyFill="1" applyAlignment="1">
      <alignment horizontal="right"/>
    </xf>
    <xf numFmtId="0" fontId="58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5" fillId="4" borderId="11" xfId="0" applyFont="1" applyFill="1" applyBorder="1" applyAlignment="1">
      <alignment horizontal="left" vertical="center" wrapText="1"/>
    </xf>
    <xf numFmtId="0" fontId="55" fillId="4" borderId="12" xfId="0" applyFont="1" applyFill="1" applyBorder="1" applyAlignment="1">
      <alignment horizontal="left" vertical="center" wrapText="1"/>
    </xf>
    <xf numFmtId="0" fontId="55" fillId="4" borderId="13" xfId="0" applyFont="1" applyFill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/>
    </xf>
    <xf numFmtId="180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50" fillId="0" borderId="10" xfId="0" applyFont="1" applyBorder="1" applyAlignment="1">
      <alignment horizontal="right" vertical="center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0" fontId="50" fillId="0" borderId="10" xfId="0" applyFont="1" applyFill="1" applyBorder="1" applyAlignment="1">
      <alignment vertical="center" wrapText="1"/>
    </xf>
    <xf numFmtId="166" fontId="50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A20" sqref="A20:O21"/>
    </sheetView>
  </sheetViews>
  <sheetFormatPr defaultColWidth="9.140625" defaultRowHeight="15"/>
  <cols>
    <col min="1" max="16384" width="9.140625" style="9" customWidth="1"/>
  </cols>
  <sheetData>
    <row r="1" spans="1:15" ht="18.75">
      <c r="A1" s="11"/>
      <c r="B1" s="48" t="s">
        <v>50</v>
      </c>
      <c r="C1" s="48"/>
      <c r="D1" s="48"/>
      <c r="E1" s="48"/>
      <c r="I1" s="12"/>
      <c r="J1" s="43" t="s">
        <v>39</v>
      </c>
      <c r="K1" s="43"/>
      <c r="L1" s="43"/>
      <c r="M1" s="43"/>
      <c r="N1" s="43"/>
      <c r="O1" s="43"/>
    </row>
    <row r="2" spans="1:15" ht="15.75">
      <c r="A2" s="13"/>
      <c r="B2" s="49" t="s">
        <v>51</v>
      </c>
      <c r="C2" s="49"/>
      <c r="D2" s="49"/>
      <c r="E2" s="49"/>
      <c r="I2" s="44" t="s">
        <v>40</v>
      </c>
      <c r="J2" s="44"/>
      <c r="K2" s="44"/>
      <c r="L2" s="44"/>
      <c r="M2" s="44"/>
      <c r="N2" s="44"/>
      <c r="O2" s="44"/>
    </row>
    <row r="3" spans="1:15" ht="15.75">
      <c r="A3" s="14"/>
      <c r="B3" s="41"/>
      <c r="C3" s="41"/>
      <c r="D3" s="41"/>
      <c r="E3" s="41"/>
      <c r="I3" s="12"/>
      <c r="J3" s="16"/>
      <c r="K3" s="16"/>
      <c r="L3" s="16"/>
      <c r="M3" s="17"/>
      <c r="N3" s="18"/>
      <c r="O3" s="18"/>
    </row>
    <row r="4" spans="1:15" ht="15.75">
      <c r="A4" s="13"/>
      <c r="B4" s="41" t="s">
        <v>52</v>
      </c>
      <c r="C4" s="41"/>
      <c r="D4" s="41"/>
      <c r="E4" s="41"/>
      <c r="I4" s="12"/>
      <c r="J4" s="44" t="s">
        <v>49</v>
      </c>
      <c r="K4" s="44"/>
      <c r="L4" s="44"/>
      <c r="M4" s="44"/>
      <c r="N4" s="44"/>
      <c r="O4" s="44"/>
    </row>
    <row r="5" spans="1:15" ht="15.75">
      <c r="A5" s="14"/>
      <c r="B5" s="41" t="s">
        <v>53</v>
      </c>
      <c r="C5" s="41"/>
      <c r="D5" s="41"/>
      <c r="E5" s="41"/>
      <c r="I5" s="12"/>
      <c r="J5" s="45" t="s">
        <v>41</v>
      </c>
      <c r="K5" s="45"/>
      <c r="L5" s="45"/>
      <c r="M5" s="45"/>
      <c r="N5" s="45"/>
      <c r="O5" s="45"/>
    </row>
    <row r="6" ht="15.75">
      <c r="A6" s="15"/>
    </row>
    <row r="7" ht="15.75">
      <c r="A7" s="15"/>
    </row>
    <row r="17" spans="4:12" ht="25.5">
      <c r="D17" s="46" t="s">
        <v>32</v>
      </c>
      <c r="E17" s="46"/>
      <c r="F17" s="46"/>
      <c r="G17" s="46"/>
      <c r="H17" s="46"/>
      <c r="I17" s="46"/>
      <c r="J17" s="46"/>
      <c r="K17" s="46"/>
      <c r="L17" s="46"/>
    </row>
    <row r="19" spans="1:15" ht="18.75">
      <c r="A19" s="47" t="s">
        <v>42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</row>
    <row r="20" spans="1:15" ht="18.75" customHeight="1">
      <c r="A20" s="42" t="s">
        <v>72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</sheetData>
  <sheetProtection/>
  <mergeCells count="12">
    <mergeCell ref="B2:E2"/>
    <mergeCell ref="B3:E3"/>
    <mergeCell ref="A20:O21"/>
    <mergeCell ref="B4:E4"/>
    <mergeCell ref="B5:E5"/>
    <mergeCell ref="J1:O1"/>
    <mergeCell ref="I2:O2"/>
    <mergeCell ref="J4:O4"/>
    <mergeCell ref="J5:O5"/>
    <mergeCell ref="D17:L17"/>
    <mergeCell ref="A19:O19"/>
    <mergeCell ref="B1:E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9"/>
  <sheetViews>
    <sheetView zoomScalePageLayoutView="0" workbookViewId="0" topLeftCell="A7">
      <selection activeCell="C36" sqref="C36"/>
    </sheetView>
  </sheetViews>
  <sheetFormatPr defaultColWidth="9.140625" defaultRowHeight="15"/>
  <cols>
    <col min="1" max="1" width="6.421875" style="4" bestFit="1" customWidth="1"/>
    <col min="2" max="2" width="36.421875" style="4" customWidth="1"/>
    <col min="3" max="3" width="7.421875" style="5" bestFit="1" customWidth="1"/>
    <col min="4" max="5" width="6.28125" style="5" customWidth="1"/>
    <col min="6" max="6" width="7.421875" style="5" bestFit="1" customWidth="1"/>
    <col min="7" max="7" width="9.421875" style="5" customWidth="1"/>
    <col min="8" max="8" width="8.7109375" style="5" customWidth="1"/>
    <col min="9" max="9" width="8.140625" style="5" bestFit="1" customWidth="1"/>
    <col min="10" max="10" width="8.421875" style="5" bestFit="1" customWidth="1"/>
    <col min="11" max="11" width="8.7109375" style="5" customWidth="1"/>
    <col min="12" max="13" width="7.421875" style="5" bestFit="1" customWidth="1"/>
    <col min="14" max="14" width="8.8515625" style="5" bestFit="1" customWidth="1"/>
    <col min="15" max="15" width="5.7109375" style="5" bestFit="1" customWidth="1"/>
    <col min="16" max="16384" width="9.140625" style="4" customWidth="1"/>
  </cols>
  <sheetData>
    <row r="1" spans="1:15" s="1" customFormat="1" ht="26.25" customHeight="1">
      <c r="A1" s="53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s="3" customFormat="1" ht="48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35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1:15" s="3" customFormat="1" ht="12.75">
      <c r="A3" s="33"/>
      <c r="B3" s="50" t="s">
        <v>16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/>
    </row>
    <row r="4" spans="1:15" s="3" customFormat="1" ht="12.75">
      <c r="A4" s="33"/>
      <c r="B4" s="50" t="s">
        <v>17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2"/>
    </row>
    <row r="5" spans="1:15" s="8" customFormat="1" ht="12.75">
      <c r="A5" s="22">
        <v>45</v>
      </c>
      <c r="B5" s="23" t="s">
        <v>54</v>
      </c>
      <c r="C5" s="24">
        <v>50</v>
      </c>
      <c r="D5" s="25">
        <v>0.99</v>
      </c>
      <c r="E5" s="25">
        <v>2.46</v>
      </c>
      <c r="F5" s="25">
        <v>5.63</v>
      </c>
      <c r="G5" s="25">
        <v>29.83</v>
      </c>
      <c r="H5" s="25">
        <v>0.01</v>
      </c>
      <c r="I5" s="25">
        <v>1.26</v>
      </c>
      <c r="J5" s="25" t="s">
        <v>15</v>
      </c>
      <c r="K5" s="25">
        <v>4.22</v>
      </c>
      <c r="L5" s="25">
        <v>14.42</v>
      </c>
      <c r="M5" s="25">
        <v>13.92</v>
      </c>
      <c r="N5" s="25">
        <v>14.17</v>
      </c>
      <c r="O5" s="25">
        <v>0.25</v>
      </c>
    </row>
    <row r="6" spans="1:15" s="8" customFormat="1" ht="12.75">
      <c r="A6" s="22">
        <v>291</v>
      </c>
      <c r="B6" s="23" t="s">
        <v>31</v>
      </c>
      <c r="C6" s="55" t="s">
        <v>69</v>
      </c>
      <c r="D6" s="55">
        <v>15.44</v>
      </c>
      <c r="E6" s="55">
        <v>16.75</v>
      </c>
      <c r="F6" s="55">
        <v>48.74</v>
      </c>
      <c r="G6" s="55">
        <v>396.55</v>
      </c>
      <c r="H6" s="55">
        <v>0.26</v>
      </c>
      <c r="I6" s="55">
        <v>13.63</v>
      </c>
      <c r="J6" s="55">
        <v>183.54</v>
      </c>
      <c r="K6" s="55" t="s">
        <v>15</v>
      </c>
      <c r="L6" s="55">
        <v>257.34</v>
      </c>
      <c r="M6" s="55">
        <v>236.18</v>
      </c>
      <c r="N6" s="55">
        <v>39.83</v>
      </c>
      <c r="O6" s="55">
        <v>1.79</v>
      </c>
    </row>
    <row r="7" spans="1:15" s="8" customFormat="1" ht="12.75">
      <c r="A7" s="22">
        <v>377</v>
      </c>
      <c r="B7" s="26" t="s">
        <v>67</v>
      </c>
      <c r="C7" s="24" t="s">
        <v>33</v>
      </c>
      <c r="D7" s="25">
        <v>0.13</v>
      </c>
      <c r="E7" s="25">
        <v>0.02</v>
      </c>
      <c r="F7" s="25">
        <v>15.2</v>
      </c>
      <c r="G7" s="25">
        <v>62</v>
      </c>
      <c r="H7" s="25">
        <v>0</v>
      </c>
      <c r="I7" s="25">
        <v>2.83</v>
      </c>
      <c r="J7" s="25">
        <v>0</v>
      </c>
      <c r="K7" s="25">
        <v>0.01</v>
      </c>
      <c r="L7" s="25">
        <v>14.2</v>
      </c>
      <c r="M7" s="25">
        <v>4.4</v>
      </c>
      <c r="N7" s="25">
        <v>2.4</v>
      </c>
      <c r="O7" s="25">
        <v>0.36</v>
      </c>
    </row>
    <row r="8" spans="1:15" s="8" customFormat="1" ht="12.75">
      <c r="A8" s="27" t="s">
        <v>37</v>
      </c>
      <c r="B8" s="26" t="s">
        <v>26</v>
      </c>
      <c r="C8" s="24">
        <v>30</v>
      </c>
      <c r="D8" s="25">
        <v>2.28</v>
      </c>
      <c r="E8" s="25">
        <v>0.24</v>
      </c>
      <c r="F8" s="25">
        <v>14.76</v>
      </c>
      <c r="G8" s="25">
        <v>70.2</v>
      </c>
      <c r="H8" s="25">
        <v>0.033</v>
      </c>
      <c r="I8" s="25" t="s">
        <v>15</v>
      </c>
      <c r="J8" s="25" t="s">
        <v>15</v>
      </c>
      <c r="K8" s="25">
        <v>0.33</v>
      </c>
      <c r="L8" s="25">
        <v>6</v>
      </c>
      <c r="M8" s="25">
        <v>19.5</v>
      </c>
      <c r="N8" s="25">
        <v>4.2</v>
      </c>
      <c r="O8" s="25">
        <v>0.33</v>
      </c>
    </row>
    <row r="9" spans="1:15" s="8" customFormat="1" ht="12.75">
      <c r="A9" s="27" t="s">
        <v>37</v>
      </c>
      <c r="B9" s="26" t="s">
        <v>56</v>
      </c>
      <c r="C9" s="24">
        <v>20</v>
      </c>
      <c r="D9" s="25">
        <v>1.6</v>
      </c>
      <c r="E9" s="25">
        <v>0.3</v>
      </c>
      <c r="F9" s="25">
        <v>8.02</v>
      </c>
      <c r="G9" s="25">
        <v>41.2</v>
      </c>
      <c r="H9" s="25">
        <v>0.05</v>
      </c>
      <c r="I9" s="25" t="s">
        <v>15</v>
      </c>
      <c r="J9" s="25" t="s">
        <v>15</v>
      </c>
      <c r="K9" s="25">
        <v>0.46</v>
      </c>
      <c r="L9" s="25">
        <v>6.6</v>
      </c>
      <c r="M9" s="25">
        <v>46.8</v>
      </c>
      <c r="N9" s="25">
        <v>13.2</v>
      </c>
      <c r="O9" s="25">
        <v>0.88</v>
      </c>
    </row>
    <row r="10" spans="1:15" s="3" customFormat="1" ht="12.75">
      <c r="A10" s="28"/>
      <c r="B10" s="28" t="s">
        <v>18</v>
      </c>
      <c r="C10" s="29"/>
      <c r="D10" s="30">
        <f>SUM(D5:D9)</f>
        <v>20.44</v>
      </c>
      <c r="E10" s="30">
        <f aca="true" t="shared" si="0" ref="E10:O10">SUM(E5:E9)</f>
        <v>19.77</v>
      </c>
      <c r="F10" s="30">
        <f t="shared" si="0"/>
        <v>92.35000000000001</v>
      </c>
      <c r="G10" s="30">
        <f t="shared" si="0"/>
        <v>599.7800000000001</v>
      </c>
      <c r="H10" s="30">
        <f t="shared" si="0"/>
        <v>0.35300000000000004</v>
      </c>
      <c r="I10" s="30">
        <f t="shared" si="0"/>
        <v>17.72</v>
      </c>
      <c r="J10" s="30">
        <f t="shared" si="0"/>
        <v>183.54</v>
      </c>
      <c r="K10" s="30">
        <f t="shared" si="0"/>
        <v>5.02</v>
      </c>
      <c r="L10" s="30">
        <f t="shared" si="0"/>
        <v>298.56</v>
      </c>
      <c r="M10" s="30">
        <f t="shared" si="0"/>
        <v>320.8</v>
      </c>
      <c r="N10" s="30">
        <f t="shared" si="0"/>
        <v>73.8</v>
      </c>
      <c r="O10" s="30">
        <f t="shared" si="0"/>
        <v>3.61</v>
      </c>
    </row>
    <row r="11" spans="1:15" ht="12.75">
      <c r="A11" s="36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15" ht="12.75">
      <c r="A12" s="33"/>
      <c r="B12" s="50" t="s">
        <v>19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</row>
    <row r="13" spans="1:15" ht="12.75">
      <c r="A13" s="22">
        <v>279</v>
      </c>
      <c r="B13" s="23" t="s">
        <v>66</v>
      </c>
      <c r="C13" s="24" t="s">
        <v>38</v>
      </c>
      <c r="D13" s="25">
        <v>12.9</v>
      </c>
      <c r="E13" s="25">
        <v>13.04</v>
      </c>
      <c r="F13" s="25">
        <v>7.32</v>
      </c>
      <c r="G13" s="25">
        <v>176.55</v>
      </c>
      <c r="H13" s="25">
        <v>0.04</v>
      </c>
      <c r="I13" s="25">
        <v>0.32</v>
      </c>
      <c r="J13" s="25">
        <v>130</v>
      </c>
      <c r="K13" s="25">
        <v>0.35</v>
      </c>
      <c r="L13" s="25">
        <v>119.68</v>
      </c>
      <c r="M13" s="25">
        <v>64.49</v>
      </c>
      <c r="N13" s="25">
        <v>12.8</v>
      </c>
      <c r="O13" s="25">
        <v>0.53</v>
      </c>
    </row>
    <row r="14" spans="1:15" ht="25.5">
      <c r="A14" s="22">
        <v>171</v>
      </c>
      <c r="B14" s="23" t="s">
        <v>60</v>
      </c>
      <c r="C14" s="24" t="s">
        <v>70</v>
      </c>
      <c r="D14" s="25">
        <v>7.832</v>
      </c>
      <c r="E14" s="25">
        <v>5.38</v>
      </c>
      <c r="F14" s="25">
        <v>48.678</v>
      </c>
      <c r="G14" s="25">
        <v>274.5</v>
      </c>
      <c r="H14" s="25">
        <v>0.202</v>
      </c>
      <c r="I14" s="25">
        <v>0</v>
      </c>
      <c r="J14" s="25">
        <v>32.391</v>
      </c>
      <c r="K14" s="25">
        <v>1.244</v>
      </c>
      <c r="L14" s="25">
        <v>35.978</v>
      </c>
      <c r="M14" s="25">
        <v>197.347</v>
      </c>
      <c r="N14" s="25">
        <v>43.847</v>
      </c>
      <c r="O14" s="25">
        <v>3.349</v>
      </c>
    </row>
    <row r="15" spans="1:15" ht="12.75">
      <c r="A15" s="22">
        <v>376</v>
      </c>
      <c r="B15" s="26" t="s">
        <v>36</v>
      </c>
      <c r="C15" s="24" t="s">
        <v>34</v>
      </c>
      <c r="D15" s="25">
        <v>0.07</v>
      </c>
      <c r="E15" s="25">
        <v>0.2</v>
      </c>
      <c r="F15" s="25">
        <v>10.01</v>
      </c>
      <c r="G15" s="25">
        <v>40</v>
      </c>
      <c r="H15" s="25">
        <v>0</v>
      </c>
      <c r="I15" s="25">
        <v>0.03</v>
      </c>
      <c r="J15" s="25">
        <v>0</v>
      </c>
      <c r="K15" s="25">
        <v>0</v>
      </c>
      <c r="L15" s="25">
        <v>10.95</v>
      </c>
      <c r="M15" s="25">
        <v>2.8</v>
      </c>
      <c r="N15" s="25">
        <v>1.4</v>
      </c>
      <c r="O15" s="25">
        <v>0.23</v>
      </c>
    </row>
    <row r="16" spans="1:15" s="20" customFormat="1" ht="12.75">
      <c r="A16" s="27" t="s">
        <v>37</v>
      </c>
      <c r="B16" s="38" t="s">
        <v>47</v>
      </c>
      <c r="C16" s="39">
        <v>20</v>
      </c>
      <c r="D16" s="40">
        <v>1.18</v>
      </c>
      <c r="E16" s="40">
        <v>0.94</v>
      </c>
      <c r="F16" s="40">
        <v>15</v>
      </c>
      <c r="G16" s="40">
        <v>73.2</v>
      </c>
      <c r="H16" s="40">
        <v>0.016</v>
      </c>
      <c r="I16" s="40">
        <v>0</v>
      </c>
      <c r="J16" s="40">
        <v>1.2</v>
      </c>
      <c r="K16" s="40">
        <v>0.94</v>
      </c>
      <c r="L16" s="40">
        <v>2.2</v>
      </c>
      <c r="M16" s="40">
        <v>10</v>
      </c>
      <c r="N16" s="40">
        <v>1.8</v>
      </c>
      <c r="O16" s="40">
        <v>0.16</v>
      </c>
    </row>
    <row r="17" spans="1:15" ht="12.75">
      <c r="A17" s="27" t="s">
        <v>37</v>
      </c>
      <c r="B17" s="26" t="s">
        <v>26</v>
      </c>
      <c r="C17" s="24">
        <v>30</v>
      </c>
      <c r="D17" s="25">
        <v>2.28</v>
      </c>
      <c r="E17" s="25">
        <v>0.24</v>
      </c>
      <c r="F17" s="25">
        <v>14.76</v>
      </c>
      <c r="G17" s="25">
        <v>70.2</v>
      </c>
      <c r="H17" s="25">
        <v>0.033</v>
      </c>
      <c r="I17" s="25" t="s">
        <v>15</v>
      </c>
      <c r="J17" s="25" t="s">
        <v>15</v>
      </c>
      <c r="K17" s="25">
        <v>0.33</v>
      </c>
      <c r="L17" s="25">
        <v>6</v>
      </c>
      <c r="M17" s="25">
        <v>19.5</v>
      </c>
      <c r="N17" s="25">
        <v>4.2</v>
      </c>
      <c r="O17" s="25">
        <v>0.33</v>
      </c>
    </row>
    <row r="18" spans="1:15" ht="12.75">
      <c r="A18" s="27" t="s">
        <v>37</v>
      </c>
      <c r="B18" s="26" t="s">
        <v>56</v>
      </c>
      <c r="C18" s="24">
        <v>20</v>
      </c>
      <c r="D18" s="25">
        <v>1.6</v>
      </c>
      <c r="E18" s="25">
        <v>0.3</v>
      </c>
      <c r="F18" s="25">
        <v>8.02</v>
      </c>
      <c r="G18" s="25">
        <v>41.2</v>
      </c>
      <c r="H18" s="25">
        <v>0.05</v>
      </c>
      <c r="I18" s="25" t="s">
        <v>15</v>
      </c>
      <c r="J18" s="25" t="s">
        <v>15</v>
      </c>
      <c r="K18" s="25">
        <v>0.46</v>
      </c>
      <c r="L18" s="25">
        <v>6.6</v>
      </c>
      <c r="M18" s="25">
        <v>46.8</v>
      </c>
      <c r="N18" s="25">
        <v>13.2</v>
      </c>
      <c r="O18" s="25">
        <v>0.88</v>
      </c>
    </row>
    <row r="19" spans="1:15" ht="12.75">
      <c r="A19" s="28"/>
      <c r="B19" s="28" t="s">
        <v>18</v>
      </c>
      <c r="C19" s="29"/>
      <c r="D19" s="30">
        <f>SUM(D13:D18)</f>
        <v>25.862000000000002</v>
      </c>
      <c r="E19" s="30">
        <f aca="true" t="shared" si="1" ref="E19:O19">SUM(E13:E18)</f>
        <v>20.099999999999998</v>
      </c>
      <c r="F19" s="30">
        <f t="shared" si="1"/>
        <v>103.788</v>
      </c>
      <c r="G19" s="30">
        <f t="shared" si="1"/>
        <v>675.6500000000001</v>
      </c>
      <c r="H19" s="30">
        <f t="shared" si="1"/>
        <v>0.341</v>
      </c>
      <c r="I19" s="30">
        <f t="shared" si="1"/>
        <v>0.35</v>
      </c>
      <c r="J19" s="30">
        <f t="shared" si="1"/>
        <v>163.59099999999998</v>
      </c>
      <c r="K19" s="30">
        <f t="shared" si="1"/>
        <v>3.324</v>
      </c>
      <c r="L19" s="30">
        <f t="shared" si="1"/>
        <v>181.408</v>
      </c>
      <c r="M19" s="30">
        <f t="shared" si="1"/>
        <v>340.937</v>
      </c>
      <c r="N19" s="30">
        <f t="shared" si="1"/>
        <v>77.247</v>
      </c>
      <c r="O19" s="30">
        <f t="shared" si="1"/>
        <v>5.479000000000001</v>
      </c>
    </row>
    <row r="20" spans="1:15" ht="12.75">
      <c r="A20" s="36"/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 ht="12.75">
      <c r="A21" s="33"/>
      <c r="B21" s="50" t="s">
        <v>20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2"/>
    </row>
    <row r="22" spans="1:15" ht="12.75">
      <c r="A22" s="22">
        <v>338</v>
      </c>
      <c r="B22" s="26" t="s">
        <v>25</v>
      </c>
      <c r="C22" s="24">
        <v>100</v>
      </c>
      <c r="D22" s="25">
        <v>0.4</v>
      </c>
      <c r="E22" s="25">
        <v>0.4</v>
      </c>
      <c r="F22" s="25">
        <v>9.8</v>
      </c>
      <c r="G22" s="25">
        <v>47</v>
      </c>
      <c r="H22" s="25">
        <v>0.03</v>
      </c>
      <c r="I22" s="25">
        <v>10</v>
      </c>
      <c r="J22" s="25">
        <v>0</v>
      </c>
      <c r="K22" s="25">
        <v>0.2</v>
      </c>
      <c r="L22" s="25">
        <v>16</v>
      </c>
      <c r="M22" s="25">
        <v>11</v>
      </c>
      <c r="N22" s="25">
        <v>9</v>
      </c>
      <c r="O22" s="25">
        <v>2.2</v>
      </c>
    </row>
    <row r="23" spans="1:15" ht="25.5">
      <c r="A23" s="22">
        <v>243</v>
      </c>
      <c r="B23" s="23" t="s">
        <v>57</v>
      </c>
      <c r="C23" s="39" t="s">
        <v>68</v>
      </c>
      <c r="D23" s="25">
        <v>5.73</v>
      </c>
      <c r="E23" s="25">
        <v>11.5</v>
      </c>
      <c r="F23" s="25">
        <v>2.506</v>
      </c>
      <c r="G23" s="25">
        <v>136</v>
      </c>
      <c r="H23" s="25">
        <v>0.029</v>
      </c>
      <c r="I23" s="25">
        <v>0.402</v>
      </c>
      <c r="J23" s="25">
        <v>10.14</v>
      </c>
      <c r="K23" s="25">
        <v>0.29</v>
      </c>
      <c r="L23" s="25">
        <v>41.24</v>
      </c>
      <c r="M23" s="25">
        <v>78.814</v>
      </c>
      <c r="N23" s="25">
        <v>10.937</v>
      </c>
      <c r="O23" s="25">
        <v>1.02</v>
      </c>
    </row>
    <row r="24" spans="1:15" ht="24">
      <c r="A24" s="22">
        <v>203</v>
      </c>
      <c r="B24" s="56" t="s">
        <v>44</v>
      </c>
      <c r="C24" s="57" t="s">
        <v>70</v>
      </c>
      <c r="D24" s="54">
        <v>4.66</v>
      </c>
      <c r="E24" s="54">
        <v>4.79</v>
      </c>
      <c r="F24" s="54">
        <v>59.5</v>
      </c>
      <c r="G24" s="54">
        <v>242.03</v>
      </c>
      <c r="H24" s="54">
        <v>0.05</v>
      </c>
      <c r="I24" s="54" t="s">
        <v>15</v>
      </c>
      <c r="J24" s="54">
        <v>38.67</v>
      </c>
      <c r="K24" s="54">
        <v>1.13</v>
      </c>
      <c r="L24" s="54">
        <v>19.89</v>
      </c>
      <c r="M24" s="54">
        <v>103.19</v>
      </c>
      <c r="N24" s="54">
        <v>34.71</v>
      </c>
      <c r="O24" s="54">
        <v>0.74</v>
      </c>
    </row>
    <row r="25" spans="1:15" ht="12.75">
      <c r="A25" s="22">
        <v>377</v>
      </c>
      <c r="B25" s="26" t="s">
        <v>67</v>
      </c>
      <c r="C25" s="24" t="s">
        <v>33</v>
      </c>
      <c r="D25" s="25">
        <v>0.13</v>
      </c>
      <c r="E25" s="25">
        <v>0.02</v>
      </c>
      <c r="F25" s="25">
        <v>15.2</v>
      </c>
      <c r="G25" s="25">
        <v>62</v>
      </c>
      <c r="H25" s="25">
        <v>0</v>
      </c>
      <c r="I25" s="25">
        <v>2.83</v>
      </c>
      <c r="J25" s="25">
        <v>0</v>
      </c>
      <c r="K25" s="25">
        <v>0.01</v>
      </c>
      <c r="L25" s="25">
        <v>14.2</v>
      </c>
      <c r="M25" s="25">
        <v>4.4</v>
      </c>
      <c r="N25" s="25">
        <v>2.4</v>
      </c>
      <c r="O25" s="25">
        <v>0.36</v>
      </c>
    </row>
    <row r="26" spans="1:15" ht="12.75">
      <c r="A26" s="27" t="s">
        <v>37</v>
      </c>
      <c r="B26" s="26" t="s">
        <v>26</v>
      </c>
      <c r="C26" s="24">
        <v>30</v>
      </c>
      <c r="D26" s="25">
        <v>2.28</v>
      </c>
      <c r="E26" s="25">
        <v>0.24</v>
      </c>
      <c r="F26" s="25">
        <v>14.76</v>
      </c>
      <c r="G26" s="25">
        <v>70.2</v>
      </c>
      <c r="H26" s="25">
        <v>0.033</v>
      </c>
      <c r="I26" s="25" t="s">
        <v>15</v>
      </c>
      <c r="J26" s="25" t="s">
        <v>15</v>
      </c>
      <c r="K26" s="25">
        <v>0.33</v>
      </c>
      <c r="L26" s="25">
        <v>6</v>
      </c>
      <c r="M26" s="25">
        <v>19.5</v>
      </c>
      <c r="N26" s="25">
        <v>4.2</v>
      </c>
      <c r="O26" s="25">
        <v>0.33</v>
      </c>
    </row>
    <row r="27" spans="1:15" ht="12.75">
      <c r="A27" s="27" t="s">
        <v>37</v>
      </c>
      <c r="B27" s="26" t="s">
        <v>56</v>
      </c>
      <c r="C27" s="24">
        <v>20</v>
      </c>
      <c r="D27" s="25">
        <v>1.6</v>
      </c>
      <c r="E27" s="25">
        <v>0.3</v>
      </c>
      <c r="F27" s="25">
        <v>8.02</v>
      </c>
      <c r="G27" s="25">
        <v>41.2</v>
      </c>
      <c r="H27" s="25">
        <v>0.05</v>
      </c>
      <c r="I27" s="25" t="s">
        <v>15</v>
      </c>
      <c r="J27" s="25" t="s">
        <v>15</v>
      </c>
      <c r="K27" s="25">
        <v>0.46</v>
      </c>
      <c r="L27" s="25">
        <v>6.6</v>
      </c>
      <c r="M27" s="25">
        <v>46.8</v>
      </c>
      <c r="N27" s="25">
        <v>13.2</v>
      </c>
      <c r="O27" s="25">
        <v>0.88</v>
      </c>
    </row>
    <row r="28" spans="1:15" ht="12.75">
      <c r="A28" s="28"/>
      <c r="B28" s="28" t="s">
        <v>18</v>
      </c>
      <c r="C28" s="29"/>
      <c r="D28" s="30">
        <f>SUM(D22:D27)</f>
        <v>14.8</v>
      </c>
      <c r="E28" s="30">
        <f aca="true" t="shared" si="2" ref="E28:O28">SUM(E22:E27)</f>
        <v>17.25</v>
      </c>
      <c r="F28" s="30">
        <f t="shared" si="2"/>
        <v>109.786</v>
      </c>
      <c r="G28" s="30">
        <f t="shared" si="2"/>
        <v>598.4300000000001</v>
      </c>
      <c r="H28" s="30">
        <f t="shared" si="2"/>
        <v>0.192</v>
      </c>
      <c r="I28" s="30">
        <f t="shared" si="2"/>
        <v>13.232</v>
      </c>
      <c r="J28" s="30">
        <f t="shared" si="2"/>
        <v>48.81</v>
      </c>
      <c r="K28" s="30">
        <f t="shared" si="2"/>
        <v>2.42</v>
      </c>
      <c r="L28" s="30">
        <f t="shared" si="2"/>
        <v>103.92999999999999</v>
      </c>
      <c r="M28" s="30">
        <f t="shared" si="2"/>
        <v>263.704</v>
      </c>
      <c r="N28" s="30">
        <f t="shared" si="2"/>
        <v>74.447</v>
      </c>
      <c r="O28" s="30">
        <f t="shared" si="2"/>
        <v>5.53</v>
      </c>
    </row>
    <row r="29" spans="1:15" ht="12.75">
      <c r="A29" s="36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ht="12.75">
      <c r="A30" s="33"/>
      <c r="B30" s="50" t="s">
        <v>21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2"/>
    </row>
    <row r="31" spans="1:15" ht="12.75">
      <c r="A31" s="22">
        <v>234</v>
      </c>
      <c r="B31" s="23" t="s">
        <v>58</v>
      </c>
      <c r="C31" s="24" t="s">
        <v>38</v>
      </c>
      <c r="D31" s="25">
        <f>5.809+0.53</f>
        <v>6.339</v>
      </c>
      <c r="E31" s="25">
        <f>7.027+1.5</f>
        <v>8.527000000000001</v>
      </c>
      <c r="F31" s="25">
        <f>6.691+2.106</f>
        <v>8.797</v>
      </c>
      <c r="G31" s="25">
        <f>112.728+24</f>
        <v>136.728</v>
      </c>
      <c r="H31" s="25">
        <f>0.045+0.009</f>
        <v>0.054</v>
      </c>
      <c r="I31" s="25">
        <f>0.146+0.402</f>
        <v>0.548</v>
      </c>
      <c r="J31" s="25">
        <f>29.819+10.14</f>
        <v>39.959</v>
      </c>
      <c r="K31" s="25">
        <f>1.537+0.09</f>
        <v>1.627</v>
      </c>
      <c r="L31" s="25">
        <f>16.673+29.24</f>
        <v>45.913</v>
      </c>
      <c r="M31" s="25">
        <f>82.945+8.814</f>
        <v>91.75899999999999</v>
      </c>
      <c r="N31" s="25">
        <f>19.428+2.937</f>
        <v>22.365000000000002</v>
      </c>
      <c r="O31" s="25">
        <f>0.473+0.12</f>
        <v>0.593</v>
      </c>
    </row>
    <row r="32" spans="1:15" ht="25.5">
      <c r="A32" s="22">
        <v>171</v>
      </c>
      <c r="B32" s="23" t="s">
        <v>59</v>
      </c>
      <c r="C32" s="24" t="s">
        <v>70</v>
      </c>
      <c r="D32" s="25">
        <v>10.669</v>
      </c>
      <c r="E32" s="25">
        <v>7.303</v>
      </c>
      <c r="F32" s="25">
        <v>48.312</v>
      </c>
      <c r="G32" s="25">
        <v>300.12</v>
      </c>
      <c r="H32" s="25">
        <v>0.349</v>
      </c>
      <c r="I32" s="25">
        <v>0</v>
      </c>
      <c r="J32" s="25">
        <v>32.391</v>
      </c>
      <c r="K32" s="25">
        <v>0.715</v>
      </c>
      <c r="L32" s="25">
        <v>24.449</v>
      </c>
      <c r="M32" s="25">
        <v>253.328</v>
      </c>
      <c r="N32" s="25">
        <v>170.319</v>
      </c>
      <c r="O32" s="25">
        <v>5.673</v>
      </c>
    </row>
    <row r="33" spans="1:15" ht="12.75">
      <c r="A33" s="22">
        <v>376</v>
      </c>
      <c r="B33" s="26" t="s">
        <v>36</v>
      </c>
      <c r="C33" s="24" t="s">
        <v>34</v>
      </c>
      <c r="D33" s="25">
        <v>0.07</v>
      </c>
      <c r="E33" s="25">
        <v>0.2</v>
      </c>
      <c r="F33" s="25">
        <v>10.01</v>
      </c>
      <c r="G33" s="25">
        <v>40</v>
      </c>
      <c r="H33" s="25">
        <v>0</v>
      </c>
      <c r="I33" s="25">
        <v>0.03</v>
      </c>
      <c r="J33" s="25">
        <v>0</v>
      </c>
      <c r="K33" s="25">
        <v>0</v>
      </c>
      <c r="L33" s="25">
        <v>10.95</v>
      </c>
      <c r="M33" s="25">
        <v>2.8</v>
      </c>
      <c r="N33" s="25">
        <v>1.4</v>
      </c>
      <c r="O33" s="25">
        <v>0.23</v>
      </c>
    </row>
    <row r="34" spans="1:15" ht="12.75">
      <c r="A34" s="27" t="s">
        <v>37</v>
      </c>
      <c r="B34" s="26" t="s">
        <v>26</v>
      </c>
      <c r="C34" s="24">
        <v>30</v>
      </c>
      <c r="D34" s="25">
        <v>2.28</v>
      </c>
      <c r="E34" s="25">
        <v>0.24</v>
      </c>
      <c r="F34" s="25">
        <v>14.76</v>
      </c>
      <c r="G34" s="25">
        <v>70.2</v>
      </c>
      <c r="H34" s="25">
        <v>0.033</v>
      </c>
      <c r="I34" s="25" t="s">
        <v>15</v>
      </c>
      <c r="J34" s="25" t="s">
        <v>15</v>
      </c>
      <c r="K34" s="25">
        <v>0.33</v>
      </c>
      <c r="L34" s="25">
        <v>6</v>
      </c>
      <c r="M34" s="25">
        <v>19.5</v>
      </c>
      <c r="N34" s="25">
        <v>4.2</v>
      </c>
      <c r="O34" s="25">
        <v>0.33</v>
      </c>
    </row>
    <row r="35" spans="1:15" ht="12.75">
      <c r="A35" s="27" t="s">
        <v>37</v>
      </c>
      <c r="B35" s="26" t="s">
        <v>56</v>
      </c>
      <c r="C35" s="24">
        <v>20</v>
      </c>
      <c r="D35" s="25">
        <v>1.6</v>
      </c>
      <c r="E35" s="25">
        <v>0.3</v>
      </c>
      <c r="F35" s="25">
        <v>8.02</v>
      </c>
      <c r="G35" s="25">
        <v>41.2</v>
      </c>
      <c r="H35" s="25">
        <v>0.05</v>
      </c>
      <c r="I35" s="25" t="s">
        <v>15</v>
      </c>
      <c r="J35" s="25" t="s">
        <v>15</v>
      </c>
      <c r="K35" s="25">
        <v>0.46</v>
      </c>
      <c r="L35" s="25">
        <v>6.6</v>
      </c>
      <c r="M35" s="25">
        <v>46.8</v>
      </c>
      <c r="N35" s="25">
        <v>13.2</v>
      </c>
      <c r="O35" s="25">
        <v>0.88</v>
      </c>
    </row>
    <row r="36" spans="1:15" ht="12.75">
      <c r="A36" s="28"/>
      <c r="B36" s="28" t="s">
        <v>18</v>
      </c>
      <c r="C36" s="29"/>
      <c r="D36" s="30">
        <f>SUM(D31:D35)</f>
        <v>20.958000000000006</v>
      </c>
      <c r="E36" s="30">
        <f>SUM(E31:E35)</f>
        <v>16.57</v>
      </c>
      <c r="F36" s="30">
        <f>SUM(F31:F35)</f>
        <v>89.899</v>
      </c>
      <c r="G36" s="30">
        <f>SUM(G31:G35)</f>
        <v>588.248</v>
      </c>
      <c r="H36" s="30">
        <f>SUM(H31:H35)</f>
        <v>0.48599999999999993</v>
      </c>
      <c r="I36" s="30">
        <f>SUM(I31:I35)</f>
        <v>0.5780000000000001</v>
      </c>
      <c r="J36" s="30">
        <f>SUM(J31:J35)</f>
        <v>72.35</v>
      </c>
      <c r="K36" s="30">
        <f>SUM(K31:K35)</f>
        <v>3.132</v>
      </c>
      <c r="L36" s="30">
        <f>SUM(L31:L35)</f>
        <v>93.91199999999999</v>
      </c>
      <c r="M36" s="30">
        <f>SUM(M31:M35)</f>
        <v>414.187</v>
      </c>
      <c r="N36" s="30">
        <f>SUM(N31:N35)</f>
        <v>211.48399999999998</v>
      </c>
      <c r="O36" s="30">
        <f>SUM(O31:O35)</f>
        <v>7.706</v>
      </c>
    </row>
    <row r="113" ht="12">
      <c r="A113" s="6"/>
    </row>
    <row r="114" ht="12">
      <c r="A114" s="6"/>
    </row>
    <row r="115" ht="12">
      <c r="A115" s="6"/>
    </row>
    <row r="116" ht="12">
      <c r="A116" s="6"/>
    </row>
    <row r="117" ht="12">
      <c r="A117" s="6"/>
    </row>
    <row r="118" ht="12">
      <c r="A118" s="6"/>
    </row>
    <row r="119" ht="12">
      <c r="A119" s="6"/>
    </row>
    <row r="120" ht="12">
      <c r="A120" s="6"/>
    </row>
    <row r="121" ht="12">
      <c r="A121" s="6"/>
    </row>
    <row r="122" ht="12">
      <c r="A122" s="6"/>
    </row>
    <row r="123" ht="12">
      <c r="A123" s="6"/>
    </row>
    <row r="124" ht="12">
      <c r="A124" s="6"/>
    </row>
    <row r="125" ht="12">
      <c r="A125" s="6"/>
    </row>
    <row r="126" ht="12">
      <c r="A126" s="6"/>
    </row>
    <row r="127" ht="12">
      <c r="A127" s="6"/>
    </row>
    <row r="128" ht="12">
      <c r="A128" s="6"/>
    </row>
    <row r="129" ht="12">
      <c r="A129" s="6"/>
    </row>
    <row r="130" ht="12">
      <c r="A130" s="6"/>
    </row>
    <row r="131" ht="12">
      <c r="A131" s="6"/>
    </row>
    <row r="132" ht="12">
      <c r="A132" s="6"/>
    </row>
    <row r="133" ht="12">
      <c r="A133" s="6"/>
    </row>
    <row r="134" ht="12">
      <c r="A134" s="6"/>
    </row>
    <row r="135" ht="12">
      <c r="A135" s="6"/>
    </row>
    <row r="136" ht="12">
      <c r="A136" s="6"/>
    </row>
    <row r="137" ht="12">
      <c r="A137" s="6"/>
    </row>
    <row r="138" ht="12">
      <c r="A138" s="6"/>
    </row>
    <row r="139" ht="12">
      <c r="A139" s="6"/>
    </row>
    <row r="140" ht="12">
      <c r="A140" s="6"/>
    </row>
    <row r="141" ht="12">
      <c r="A141" s="6"/>
    </row>
    <row r="142" ht="12">
      <c r="A142" s="6"/>
    </row>
    <row r="143" ht="12">
      <c r="A143" s="6"/>
    </row>
    <row r="144" ht="12">
      <c r="A144" s="6"/>
    </row>
    <row r="145" ht="12">
      <c r="A145" s="6"/>
    </row>
    <row r="146" ht="12">
      <c r="A146" s="6"/>
    </row>
    <row r="147" ht="12">
      <c r="A147" s="6"/>
    </row>
    <row r="148" ht="12">
      <c r="A148" s="6"/>
    </row>
    <row r="149" ht="12">
      <c r="A149" s="6"/>
    </row>
    <row r="150" ht="12">
      <c r="A150" s="6"/>
    </row>
    <row r="151" ht="12">
      <c r="A151" s="6"/>
    </row>
    <row r="152" ht="12">
      <c r="A152" s="6"/>
    </row>
    <row r="153" ht="12">
      <c r="A153" s="6"/>
    </row>
    <row r="154" ht="12">
      <c r="A154" s="6"/>
    </row>
    <row r="155" ht="12">
      <c r="A155" s="6"/>
    </row>
    <row r="156" ht="12">
      <c r="A156" s="6"/>
    </row>
    <row r="157" ht="12">
      <c r="A157" s="6"/>
    </row>
    <row r="158" ht="12">
      <c r="A158" s="6"/>
    </row>
    <row r="159" ht="12">
      <c r="A159" s="6"/>
    </row>
    <row r="160" ht="12">
      <c r="A160" s="6"/>
    </row>
    <row r="161" ht="12">
      <c r="A161" s="6"/>
    </row>
    <row r="162" ht="12">
      <c r="A162" s="6"/>
    </row>
    <row r="163" ht="12">
      <c r="A163" s="6"/>
    </row>
    <row r="164" ht="12">
      <c r="A164" s="6"/>
    </row>
    <row r="165" ht="12">
      <c r="A165" s="6"/>
    </row>
    <row r="166" ht="12">
      <c r="A166" s="6"/>
    </row>
    <row r="167" ht="12">
      <c r="A167" s="6"/>
    </row>
    <row r="168" ht="12">
      <c r="A168" s="6"/>
    </row>
    <row r="169" ht="12">
      <c r="A169" s="6"/>
    </row>
    <row r="170" ht="12">
      <c r="A170" s="6"/>
    </row>
    <row r="171" ht="12">
      <c r="A171" s="6"/>
    </row>
    <row r="172" ht="12">
      <c r="A172" s="6"/>
    </row>
    <row r="173" ht="12">
      <c r="A173" s="6"/>
    </row>
    <row r="174" ht="12">
      <c r="A174" s="6"/>
    </row>
    <row r="175" ht="12">
      <c r="A175" s="6"/>
    </row>
    <row r="176" ht="12">
      <c r="A176" s="6"/>
    </row>
    <row r="177" ht="12">
      <c r="A177" s="6"/>
    </row>
    <row r="178" ht="12">
      <c r="A178" s="6"/>
    </row>
    <row r="179" ht="12">
      <c r="A179" s="6"/>
    </row>
    <row r="180" ht="12">
      <c r="A180" s="6"/>
    </row>
    <row r="181" ht="12">
      <c r="A181" s="6"/>
    </row>
    <row r="182" ht="12">
      <c r="A182" s="6"/>
    </row>
    <row r="183" ht="12">
      <c r="A183" s="6"/>
    </row>
    <row r="184" ht="12">
      <c r="A184" s="6"/>
    </row>
    <row r="185" ht="12">
      <c r="A185" s="6"/>
    </row>
    <row r="186" ht="12">
      <c r="A186" s="6"/>
    </row>
    <row r="187" ht="12">
      <c r="A187" s="6"/>
    </row>
    <row r="188" ht="12">
      <c r="A188" s="6"/>
    </row>
    <row r="189" ht="12">
      <c r="A189" s="6"/>
    </row>
  </sheetData>
  <sheetProtection/>
  <mergeCells count="6">
    <mergeCell ref="B30:O30"/>
    <mergeCell ref="B4:O4"/>
    <mergeCell ref="B3:O3"/>
    <mergeCell ref="A1:O1"/>
    <mergeCell ref="B12:O12"/>
    <mergeCell ref="B21:O2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6.421875" style="7" bestFit="1" customWidth="1"/>
    <col min="2" max="2" width="38.421875" style="7" customWidth="1"/>
    <col min="3" max="3" width="7.140625" style="7" bestFit="1" customWidth="1"/>
    <col min="4" max="4" width="6.421875" style="7" customWidth="1"/>
    <col min="5" max="5" width="7.57421875" style="7" bestFit="1" customWidth="1"/>
    <col min="6" max="6" width="7.28125" style="7" customWidth="1"/>
    <col min="7" max="7" width="10.140625" style="7" bestFit="1" customWidth="1"/>
    <col min="8" max="8" width="8.421875" style="7" bestFit="1" customWidth="1"/>
    <col min="9" max="9" width="9.28125" style="7" bestFit="1" customWidth="1"/>
    <col min="10" max="11" width="8.28125" style="7" bestFit="1" customWidth="1"/>
    <col min="12" max="14" width="7.421875" style="7" bestFit="1" customWidth="1"/>
    <col min="15" max="15" width="6.57421875" style="7" customWidth="1"/>
    <col min="16" max="16384" width="9.140625" style="7" customWidth="1"/>
  </cols>
  <sheetData>
    <row r="1" spans="1:15" s="3" customFormat="1" ht="46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s="3" customFormat="1" ht="25.5" customHeight="1">
      <c r="A2" s="33"/>
      <c r="B2" s="50" t="s">
        <v>16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2"/>
    </row>
    <row r="3" spans="1:15" s="3" customFormat="1" ht="12.75">
      <c r="A3" s="33"/>
      <c r="B3" s="50" t="s">
        <v>22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/>
    </row>
    <row r="4" spans="1:15" s="8" customFormat="1" ht="12.75">
      <c r="A4" s="22">
        <v>62</v>
      </c>
      <c r="B4" s="26" t="s">
        <v>48</v>
      </c>
      <c r="C4" s="24">
        <v>50</v>
      </c>
      <c r="D4" s="25">
        <v>0.62</v>
      </c>
      <c r="E4" s="25">
        <v>0.94</v>
      </c>
      <c r="F4" s="25">
        <v>4.07</v>
      </c>
      <c r="G4" s="25">
        <v>40.85</v>
      </c>
      <c r="H4" s="25">
        <v>0.02</v>
      </c>
      <c r="I4" s="25">
        <v>12.88</v>
      </c>
      <c r="J4" s="25" t="s">
        <v>15</v>
      </c>
      <c r="K4" s="25">
        <v>0</v>
      </c>
      <c r="L4" s="25">
        <v>12.88</v>
      </c>
      <c r="M4" s="25">
        <v>26.38</v>
      </c>
      <c r="N4" s="25">
        <v>18.02</v>
      </c>
      <c r="O4" s="25">
        <v>0.33</v>
      </c>
    </row>
    <row r="5" spans="1:15" s="21" customFormat="1" ht="12">
      <c r="A5" s="59">
        <v>289</v>
      </c>
      <c r="B5" s="63" t="s">
        <v>55</v>
      </c>
      <c r="C5" s="62" t="s">
        <v>69</v>
      </c>
      <c r="D5" s="64">
        <v>22.05</v>
      </c>
      <c r="E5" s="64">
        <v>19.95</v>
      </c>
      <c r="F5" s="64">
        <v>16.7</v>
      </c>
      <c r="G5" s="64">
        <v>334.95</v>
      </c>
      <c r="H5" s="64">
        <v>0.16</v>
      </c>
      <c r="I5" s="64">
        <v>8.71</v>
      </c>
      <c r="J5" s="64">
        <v>71.4</v>
      </c>
      <c r="K5" s="64">
        <v>0.76</v>
      </c>
      <c r="L5" s="64">
        <v>37.8</v>
      </c>
      <c r="M5" s="64">
        <v>240.45</v>
      </c>
      <c r="N5" s="64">
        <v>49.35</v>
      </c>
      <c r="O5" s="64">
        <v>2.73</v>
      </c>
    </row>
    <row r="6" spans="1:15" s="8" customFormat="1" ht="12.75">
      <c r="A6" s="22">
        <v>376</v>
      </c>
      <c r="B6" s="26" t="s">
        <v>36</v>
      </c>
      <c r="C6" s="24" t="s">
        <v>34</v>
      </c>
      <c r="D6" s="25">
        <v>0.07</v>
      </c>
      <c r="E6" s="25">
        <v>0.2</v>
      </c>
      <c r="F6" s="25">
        <v>10.01</v>
      </c>
      <c r="G6" s="25">
        <v>40</v>
      </c>
      <c r="H6" s="25">
        <v>0</v>
      </c>
      <c r="I6" s="25">
        <v>0.03</v>
      </c>
      <c r="J6" s="25">
        <v>0</v>
      </c>
      <c r="K6" s="25">
        <v>0</v>
      </c>
      <c r="L6" s="25">
        <v>10.95</v>
      </c>
      <c r="M6" s="25">
        <v>2.8</v>
      </c>
      <c r="N6" s="25">
        <v>1.4</v>
      </c>
      <c r="O6" s="25">
        <v>0.23</v>
      </c>
    </row>
    <row r="7" spans="1:15" s="8" customFormat="1" ht="12.75">
      <c r="A7" s="27" t="s">
        <v>37</v>
      </c>
      <c r="B7" s="26" t="s">
        <v>26</v>
      </c>
      <c r="C7" s="24">
        <v>30</v>
      </c>
      <c r="D7" s="25">
        <v>2.28</v>
      </c>
      <c r="E7" s="25">
        <v>0.24</v>
      </c>
      <c r="F7" s="25">
        <v>14.76</v>
      </c>
      <c r="G7" s="25">
        <v>70.2</v>
      </c>
      <c r="H7" s="25">
        <v>0.033</v>
      </c>
      <c r="I7" s="25" t="s">
        <v>15</v>
      </c>
      <c r="J7" s="25" t="s">
        <v>15</v>
      </c>
      <c r="K7" s="25">
        <v>0.33</v>
      </c>
      <c r="L7" s="25">
        <v>6</v>
      </c>
      <c r="M7" s="25">
        <v>19.5</v>
      </c>
      <c r="N7" s="25">
        <v>4.2</v>
      </c>
      <c r="O7" s="25">
        <v>0.33</v>
      </c>
    </row>
    <row r="8" spans="1:15" s="8" customFormat="1" ht="12.75">
      <c r="A8" s="27" t="s">
        <v>37</v>
      </c>
      <c r="B8" s="26" t="s">
        <v>56</v>
      </c>
      <c r="C8" s="24">
        <v>20</v>
      </c>
      <c r="D8" s="25">
        <v>1.6</v>
      </c>
      <c r="E8" s="25">
        <v>0.3</v>
      </c>
      <c r="F8" s="25">
        <v>8.02</v>
      </c>
      <c r="G8" s="25">
        <v>41.2</v>
      </c>
      <c r="H8" s="25">
        <v>0.05</v>
      </c>
      <c r="I8" s="25" t="s">
        <v>15</v>
      </c>
      <c r="J8" s="25" t="s">
        <v>15</v>
      </c>
      <c r="K8" s="25">
        <v>0.46</v>
      </c>
      <c r="L8" s="25">
        <v>6.6</v>
      </c>
      <c r="M8" s="25">
        <v>46.8</v>
      </c>
      <c r="N8" s="25">
        <v>13.2</v>
      </c>
      <c r="O8" s="25">
        <v>0.88</v>
      </c>
    </row>
    <row r="9" spans="1:15" s="3" customFormat="1" ht="12.75">
      <c r="A9" s="28"/>
      <c r="B9" s="28" t="s">
        <v>18</v>
      </c>
      <c r="C9" s="29"/>
      <c r="D9" s="30">
        <f>SUM(D4:D8)</f>
        <v>26.620000000000005</v>
      </c>
      <c r="E9" s="30">
        <f>SUM(E4:E8)</f>
        <v>21.63</v>
      </c>
      <c r="F9" s="30">
        <f>SUM(F4:F8)</f>
        <v>53.56</v>
      </c>
      <c r="G9" s="30">
        <f>SUM(G4:G8)</f>
        <v>527.2</v>
      </c>
      <c r="H9" s="30">
        <f>SUM(H4:H8)</f>
        <v>0.263</v>
      </c>
      <c r="I9" s="30">
        <f>SUM(I4:I8)</f>
        <v>21.620000000000005</v>
      </c>
      <c r="J9" s="30">
        <f>SUM(J4:J8)</f>
        <v>71.4</v>
      </c>
      <c r="K9" s="30">
        <f>SUM(K4:K8)</f>
        <v>1.55</v>
      </c>
      <c r="L9" s="30">
        <f>SUM(L4:L8)</f>
        <v>74.22999999999999</v>
      </c>
      <c r="M9" s="30">
        <f>SUM(M4:M8)</f>
        <v>335.93</v>
      </c>
      <c r="N9" s="30">
        <f>SUM(N4:N8)</f>
        <v>86.17000000000002</v>
      </c>
      <c r="O9" s="30">
        <f>SUM(O4:O8)</f>
        <v>4.5</v>
      </c>
    </row>
    <row r="10" spans="1:15" ht="12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5" ht="12.75">
      <c r="A11" s="33"/>
      <c r="B11" s="50" t="s">
        <v>23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2"/>
    </row>
    <row r="12" spans="1:15" ht="12.75">
      <c r="A12" s="22">
        <v>290</v>
      </c>
      <c r="B12" s="23" t="s">
        <v>45</v>
      </c>
      <c r="C12" s="24" t="s">
        <v>46</v>
      </c>
      <c r="D12" s="25">
        <v>9.42</v>
      </c>
      <c r="E12" s="25">
        <v>8.1</v>
      </c>
      <c r="F12" s="25">
        <v>2.34</v>
      </c>
      <c r="G12" s="25">
        <v>120</v>
      </c>
      <c r="H12" s="25">
        <v>0.04</v>
      </c>
      <c r="I12" s="25">
        <v>1.15</v>
      </c>
      <c r="J12" s="25">
        <v>30</v>
      </c>
      <c r="K12" s="25">
        <v>0</v>
      </c>
      <c r="L12" s="25">
        <v>96.12</v>
      </c>
      <c r="M12" s="25">
        <v>72.4</v>
      </c>
      <c r="N12" s="25">
        <v>10.51</v>
      </c>
      <c r="O12" s="25">
        <v>0.73</v>
      </c>
    </row>
    <row r="13" spans="1:15" ht="24">
      <c r="A13" s="22">
        <v>203</v>
      </c>
      <c r="B13" s="60" t="s">
        <v>44</v>
      </c>
      <c r="C13" s="61" t="s">
        <v>70</v>
      </c>
      <c r="D13" s="54">
        <v>4.66</v>
      </c>
      <c r="E13" s="54">
        <v>4.79</v>
      </c>
      <c r="F13" s="54">
        <v>59.5</v>
      </c>
      <c r="G13" s="54">
        <v>242.03</v>
      </c>
      <c r="H13" s="54">
        <v>0.05</v>
      </c>
      <c r="I13" s="54" t="s">
        <v>15</v>
      </c>
      <c r="J13" s="54">
        <v>38.67</v>
      </c>
      <c r="K13" s="54">
        <v>1.13</v>
      </c>
      <c r="L13" s="54">
        <v>19.89</v>
      </c>
      <c r="M13" s="54">
        <v>103.19</v>
      </c>
      <c r="N13" s="54">
        <v>34.71</v>
      </c>
      <c r="O13" s="54">
        <v>0.74</v>
      </c>
    </row>
    <row r="14" spans="1:15" ht="12.75">
      <c r="A14" s="22">
        <v>376</v>
      </c>
      <c r="B14" s="26" t="s">
        <v>36</v>
      </c>
      <c r="C14" s="24" t="s">
        <v>34</v>
      </c>
      <c r="D14" s="25">
        <v>0.07</v>
      </c>
      <c r="E14" s="25">
        <v>0.2</v>
      </c>
      <c r="F14" s="25">
        <v>10.01</v>
      </c>
      <c r="G14" s="25">
        <v>40</v>
      </c>
      <c r="H14" s="25">
        <v>0</v>
      </c>
      <c r="I14" s="25">
        <v>0.03</v>
      </c>
      <c r="J14" s="25">
        <v>0</v>
      </c>
      <c r="K14" s="25">
        <v>0</v>
      </c>
      <c r="L14" s="25">
        <v>10.95</v>
      </c>
      <c r="M14" s="25">
        <v>2.8</v>
      </c>
      <c r="N14" s="25">
        <v>1.4</v>
      </c>
      <c r="O14" s="25">
        <v>0.23</v>
      </c>
    </row>
    <row r="15" spans="1:15" ht="12.75">
      <c r="A15" s="27" t="s">
        <v>37</v>
      </c>
      <c r="B15" s="26" t="s">
        <v>26</v>
      </c>
      <c r="C15" s="24">
        <v>30</v>
      </c>
      <c r="D15" s="25">
        <v>2.28</v>
      </c>
      <c r="E15" s="25">
        <v>0.24</v>
      </c>
      <c r="F15" s="25">
        <v>14.76</v>
      </c>
      <c r="G15" s="25">
        <v>70.2</v>
      </c>
      <c r="H15" s="25">
        <v>0.033</v>
      </c>
      <c r="I15" s="25" t="s">
        <v>15</v>
      </c>
      <c r="J15" s="25" t="s">
        <v>15</v>
      </c>
      <c r="K15" s="25">
        <v>0.33</v>
      </c>
      <c r="L15" s="25">
        <v>6</v>
      </c>
      <c r="M15" s="25">
        <v>19.5</v>
      </c>
      <c r="N15" s="25">
        <v>4.2</v>
      </c>
      <c r="O15" s="25">
        <v>0.33</v>
      </c>
    </row>
    <row r="16" spans="1:15" ht="12.75">
      <c r="A16" s="27" t="s">
        <v>37</v>
      </c>
      <c r="B16" s="26" t="s">
        <v>56</v>
      </c>
      <c r="C16" s="24">
        <v>20</v>
      </c>
      <c r="D16" s="25">
        <v>1.6</v>
      </c>
      <c r="E16" s="25">
        <v>0.3</v>
      </c>
      <c r="F16" s="25">
        <v>8.02</v>
      </c>
      <c r="G16" s="25">
        <v>41.2</v>
      </c>
      <c r="H16" s="25">
        <v>0.05</v>
      </c>
      <c r="I16" s="25" t="s">
        <v>15</v>
      </c>
      <c r="J16" s="25" t="s">
        <v>15</v>
      </c>
      <c r="K16" s="25">
        <v>0.46</v>
      </c>
      <c r="L16" s="25">
        <v>6.6</v>
      </c>
      <c r="M16" s="25">
        <v>46.8</v>
      </c>
      <c r="N16" s="25">
        <v>13.2</v>
      </c>
      <c r="O16" s="25">
        <v>0.88</v>
      </c>
    </row>
    <row r="17" spans="1:15" ht="12.75">
      <c r="A17" s="28"/>
      <c r="B17" s="28" t="s">
        <v>18</v>
      </c>
      <c r="C17" s="29"/>
      <c r="D17" s="30">
        <f>SUM(D12:D16)</f>
        <v>18.03</v>
      </c>
      <c r="E17" s="30">
        <f>SUM(E12:E16)</f>
        <v>13.63</v>
      </c>
      <c r="F17" s="30">
        <f>SUM(F12:F16)</f>
        <v>94.63000000000001</v>
      </c>
      <c r="G17" s="30">
        <f>SUM(G12:G16)</f>
        <v>513.43</v>
      </c>
      <c r="H17" s="30">
        <f>SUM(H12:H16)</f>
        <v>0.173</v>
      </c>
      <c r="I17" s="30">
        <f>SUM(I12:I16)</f>
        <v>1.18</v>
      </c>
      <c r="J17" s="30">
        <f>SUM(J12:J16)</f>
        <v>68.67</v>
      </c>
      <c r="K17" s="30">
        <f>SUM(K12:K16)</f>
        <v>1.92</v>
      </c>
      <c r="L17" s="30">
        <f>SUM(L12:L16)</f>
        <v>139.56</v>
      </c>
      <c r="M17" s="30">
        <f>SUM(M12:M16)</f>
        <v>244.69</v>
      </c>
      <c r="N17" s="30">
        <f>SUM(N12:N16)</f>
        <v>64.02</v>
      </c>
      <c r="O17" s="30">
        <f>SUM(O12:O16)</f>
        <v>2.9099999999999997</v>
      </c>
    </row>
    <row r="18" spans="1:15" ht="12.75">
      <c r="A18" s="28"/>
      <c r="B18" s="28" t="s">
        <v>27</v>
      </c>
      <c r="C18" s="30"/>
      <c r="D18" s="30">
        <f>('1 '!D10+'1 '!D19+'1 '!D28+'1 '!D36+2!D9+2!D17)/6</f>
        <v>21.118333333333336</v>
      </c>
      <c r="E18" s="30">
        <f>('1 '!E10+'1 '!E19+'1 '!E28+'1 '!E36+2!E9+2!E17)/6</f>
        <v>18.15833333333333</v>
      </c>
      <c r="F18" s="30">
        <f>('1 '!F10+'1 '!F19+'1 '!F28+'1 '!F36+2!F9+2!F17)/6</f>
        <v>90.66883333333334</v>
      </c>
      <c r="G18" s="30">
        <f>('1 '!G10+'1 '!G19+'1 '!G28+'1 '!G36+2!G9+2!G17)/6</f>
        <v>583.7896666666667</v>
      </c>
      <c r="H18" s="30">
        <f>('1 '!H10+'1 '!H19+'1 '!H28+'1 '!H36+2!H9+2!H17)/6</f>
        <v>0.3013333333333334</v>
      </c>
      <c r="I18" s="30">
        <f>('1 '!I10+'1 '!I19+'1 '!I28+'1 '!I36+2!I9+2!I17)/6</f>
        <v>9.113333333333333</v>
      </c>
      <c r="J18" s="30">
        <f>('1 '!J10+'1 '!J19+'1 '!J28+'1 '!J36+2!J9+2!J17)/6</f>
        <v>101.39349999999997</v>
      </c>
      <c r="K18" s="30">
        <f>('1 '!K10+'1 '!K19+'1 '!K28+'1 '!K36+2!K9+2!K17)/6</f>
        <v>2.8943333333333334</v>
      </c>
      <c r="L18" s="30">
        <f>('1 '!L10+'1 '!L19+'1 '!L28+'1 '!L36+2!L9+2!L17)/6</f>
        <v>148.6</v>
      </c>
      <c r="M18" s="30">
        <f>('1 '!M10+'1 '!M19+'1 '!M28+'1 '!M36+2!M9+2!M17)/6</f>
        <v>320.0413333333334</v>
      </c>
      <c r="N18" s="30">
        <f>('1 '!N10+'1 '!N19+'1 '!N28+'1 '!N36+2!N9+2!N17)/6</f>
        <v>97.86133333333332</v>
      </c>
      <c r="O18" s="30">
        <f>('1 '!O10+'1 '!O19+'1 '!O28+'1 '!O36+2!O9+2!O17)/6</f>
        <v>4.9558333333333335</v>
      </c>
    </row>
  </sheetData>
  <sheetProtection/>
  <mergeCells count="3">
    <mergeCell ref="B2:O2"/>
    <mergeCell ref="B3:O3"/>
    <mergeCell ref="B11:O1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7">
      <selection activeCell="B22" sqref="B22"/>
    </sheetView>
  </sheetViews>
  <sheetFormatPr defaultColWidth="9.140625" defaultRowHeight="15"/>
  <cols>
    <col min="1" max="1" width="5.28125" style="7" customWidth="1"/>
    <col min="2" max="2" width="39.00390625" style="7" customWidth="1"/>
    <col min="3" max="3" width="6.140625" style="7" bestFit="1" customWidth="1"/>
    <col min="4" max="4" width="7.7109375" style="7" bestFit="1" customWidth="1"/>
    <col min="5" max="5" width="7.57421875" style="7" bestFit="1" customWidth="1"/>
    <col min="6" max="6" width="8.7109375" style="7" customWidth="1"/>
    <col min="7" max="7" width="9.28125" style="7" bestFit="1" customWidth="1"/>
    <col min="8" max="11" width="8.140625" style="7" bestFit="1" customWidth="1"/>
    <col min="12" max="13" width="7.421875" style="7" bestFit="1" customWidth="1"/>
    <col min="14" max="14" width="6.421875" style="7" bestFit="1" customWidth="1"/>
    <col min="15" max="15" width="5.7109375" style="7" bestFit="1" customWidth="1"/>
    <col min="16" max="16384" width="9.140625" style="7" customWidth="1"/>
  </cols>
  <sheetData>
    <row r="1" spans="1:15" s="3" customFormat="1" ht="39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s="3" customFormat="1" ht="21.75" customHeight="1">
      <c r="A2" s="33"/>
      <c r="B2" s="50" t="s">
        <v>24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2"/>
    </row>
    <row r="3" spans="1:15" s="3" customFormat="1" ht="12.75">
      <c r="A3" s="33"/>
      <c r="B3" s="50" t="s">
        <v>17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/>
    </row>
    <row r="4" spans="1:15" s="19" customFormat="1" ht="12.75">
      <c r="A4" s="22" t="s">
        <v>61</v>
      </c>
      <c r="B4" s="23" t="s">
        <v>62</v>
      </c>
      <c r="C4" s="24">
        <v>50</v>
      </c>
      <c r="D4" s="34">
        <v>0.6</v>
      </c>
      <c r="E4" s="34">
        <v>2.55</v>
      </c>
      <c r="F4" s="34">
        <v>2.75</v>
      </c>
      <c r="G4" s="34">
        <v>36.5</v>
      </c>
      <c r="H4" s="34">
        <v>0.015</v>
      </c>
      <c r="I4" s="34">
        <v>6.5</v>
      </c>
      <c r="J4" s="34">
        <v>0</v>
      </c>
      <c r="K4" s="34">
        <v>1.2</v>
      </c>
      <c r="L4" s="34">
        <v>17</v>
      </c>
      <c r="M4" s="34">
        <v>15</v>
      </c>
      <c r="N4" s="34">
        <v>9</v>
      </c>
      <c r="O4" s="34">
        <v>0.467</v>
      </c>
    </row>
    <row r="5" spans="1:15" s="8" customFormat="1" ht="25.5">
      <c r="A5" s="22">
        <v>175</v>
      </c>
      <c r="B5" s="23" t="s">
        <v>63</v>
      </c>
      <c r="C5" s="24" t="s">
        <v>64</v>
      </c>
      <c r="D5" s="25">
        <v>7.17</v>
      </c>
      <c r="E5" s="25">
        <v>9.16</v>
      </c>
      <c r="F5" s="25">
        <v>42.23</v>
      </c>
      <c r="G5" s="25">
        <v>278.8</v>
      </c>
      <c r="H5" s="25">
        <v>0.123</v>
      </c>
      <c r="I5" s="25">
        <v>0.574</v>
      </c>
      <c r="J5" s="25">
        <v>50.74</v>
      </c>
      <c r="K5" s="25">
        <v>0.205</v>
      </c>
      <c r="L5" s="25">
        <v>130.19</v>
      </c>
      <c r="M5" s="25">
        <v>177.28</v>
      </c>
      <c r="N5" s="25">
        <v>44.81</v>
      </c>
      <c r="O5" s="25">
        <v>1.004</v>
      </c>
    </row>
    <row r="6" spans="1:15" s="8" customFormat="1" ht="12.75">
      <c r="A6" s="22">
        <v>376</v>
      </c>
      <c r="B6" s="26" t="s">
        <v>36</v>
      </c>
      <c r="C6" s="24" t="s">
        <v>34</v>
      </c>
      <c r="D6" s="25">
        <v>0.07</v>
      </c>
      <c r="E6" s="25">
        <v>0.2</v>
      </c>
      <c r="F6" s="25">
        <v>10.01</v>
      </c>
      <c r="G6" s="25">
        <v>40</v>
      </c>
      <c r="H6" s="25">
        <v>0</v>
      </c>
      <c r="I6" s="25">
        <v>0.03</v>
      </c>
      <c r="J6" s="25">
        <v>0</v>
      </c>
      <c r="K6" s="25">
        <v>0</v>
      </c>
      <c r="L6" s="25">
        <v>10.95</v>
      </c>
      <c r="M6" s="25">
        <v>2.8</v>
      </c>
      <c r="N6" s="25">
        <v>1.4</v>
      </c>
      <c r="O6" s="25">
        <v>0.23</v>
      </c>
    </row>
    <row r="7" spans="1:15" s="8" customFormat="1" ht="12.75">
      <c r="A7" s="27" t="s">
        <v>37</v>
      </c>
      <c r="B7" s="26" t="s">
        <v>26</v>
      </c>
      <c r="C7" s="24">
        <v>30</v>
      </c>
      <c r="D7" s="25">
        <v>2.28</v>
      </c>
      <c r="E7" s="25">
        <v>0.24</v>
      </c>
      <c r="F7" s="25">
        <v>14.76</v>
      </c>
      <c r="G7" s="25">
        <v>70.2</v>
      </c>
      <c r="H7" s="25">
        <v>0.033</v>
      </c>
      <c r="I7" s="25" t="s">
        <v>15</v>
      </c>
      <c r="J7" s="25" t="s">
        <v>15</v>
      </c>
      <c r="K7" s="25">
        <v>0.33</v>
      </c>
      <c r="L7" s="25">
        <v>6</v>
      </c>
      <c r="M7" s="25">
        <v>19.5</v>
      </c>
      <c r="N7" s="25">
        <v>4.2</v>
      </c>
      <c r="O7" s="25">
        <v>0.33</v>
      </c>
    </row>
    <row r="8" spans="1:15" s="8" customFormat="1" ht="12.75">
      <c r="A8" s="27" t="s">
        <v>37</v>
      </c>
      <c r="B8" s="26" t="s">
        <v>56</v>
      </c>
      <c r="C8" s="24">
        <v>20</v>
      </c>
      <c r="D8" s="25">
        <v>1.6</v>
      </c>
      <c r="E8" s="25">
        <v>0.3</v>
      </c>
      <c r="F8" s="25">
        <v>8.02</v>
      </c>
      <c r="G8" s="25">
        <v>41.2</v>
      </c>
      <c r="H8" s="25">
        <v>0.05</v>
      </c>
      <c r="I8" s="25" t="s">
        <v>15</v>
      </c>
      <c r="J8" s="25" t="s">
        <v>15</v>
      </c>
      <c r="K8" s="25">
        <v>0.46</v>
      </c>
      <c r="L8" s="25">
        <v>6.6</v>
      </c>
      <c r="M8" s="25">
        <v>46.8</v>
      </c>
      <c r="N8" s="25">
        <v>13.2</v>
      </c>
      <c r="O8" s="25">
        <v>0.88</v>
      </c>
    </row>
    <row r="9" spans="1:15" s="3" customFormat="1" ht="12.75">
      <c r="A9" s="28"/>
      <c r="B9" s="28" t="s">
        <v>18</v>
      </c>
      <c r="C9" s="29"/>
      <c r="D9" s="30">
        <f>SUM(D4:D8)</f>
        <v>11.719999999999999</v>
      </c>
      <c r="E9" s="30">
        <f aca="true" t="shared" si="0" ref="E9:O9">SUM(E4:E8)</f>
        <v>12.450000000000001</v>
      </c>
      <c r="F9" s="30">
        <f t="shared" si="0"/>
        <v>77.77</v>
      </c>
      <c r="G9" s="30">
        <f t="shared" si="0"/>
        <v>466.7</v>
      </c>
      <c r="H9" s="30">
        <f t="shared" si="0"/>
        <v>0.22100000000000003</v>
      </c>
      <c r="I9" s="30">
        <f t="shared" si="0"/>
        <v>7.104</v>
      </c>
      <c r="J9" s="30">
        <f t="shared" si="0"/>
        <v>50.74</v>
      </c>
      <c r="K9" s="30">
        <f t="shared" si="0"/>
        <v>2.1950000000000003</v>
      </c>
      <c r="L9" s="30">
        <f t="shared" si="0"/>
        <v>170.73999999999998</v>
      </c>
      <c r="M9" s="30">
        <f t="shared" si="0"/>
        <v>261.38</v>
      </c>
      <c r="N9" s="30">
        <f t="shared" si="0"/>
        <v>72.61</v>
      </c>
      <c r="O9" s="30">
        <f t="shared" si="0"/>
        <v>2.911</v>
      </c>
    </row>
    <row r="10" spans="1:15" ht="12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5" ht="12.75">
      <c r="A11" s="33"/>
      <c r="B11" s="50" t="s">
        <v>19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2"/>
    </row>
    <row r="12" spans="1:15" ht="25.5">
      <c r="A12" s="22">
        <v>243</v>
      </c>
      <c r="B12" s="23" t="s">
        <v>57</v>
      </c>
      <c r="C12" s="39" t="s">
        <v>68</v>
      </c>
      <c r="D12" s="25">
        <v>5.73</v>
      </c>
      <c r="E12" s="25">
        <v>11.5</v>
      </c>
      <c r="F12" s="25">
        <v>2.506</v>
      </c>
      <c r="G12" s="25">
        <v>136</v>
      </c>
      <c r="H12" s="25">
        <v>0.029</v>
      </c>
      <c r="I12" s="25">
        <v>0.402</v>
      </c>
      <c r="J12" s="25">
        <v>10.14</v>
      </c>
      <c r="K12" s="25">
        <v>0.29</v>
      </c>
      <c r="L12" s="25">
        <v>41.24</v>
      </c>
      <c r="M12" s="25">
        <v>78.814</v>
      </c>
      <c r="N12" s="25">
        <v>10.937</v>
      </c>
      <c r="O12" s="25">
        <v>1.02</v>
      </c>
    </row>
    <row r="13" spans="1:15" ht="24">
      <c r="A13" s="22">
        <v>203</v>
      </c>
      <c r="B13" s="60" t="s">
        <v>44</v>
      </c>
      <c r="C13" s="61" t="s">
        <v>70</v>
      </c>
      <c r="D13" s="54">
        <v>4.66</v>
      </c>
      <c r="E13" s="54">
        <v>4.79</v>
      </c>
      <c r="F13" s="54">
        <v>59.5</v>
      </c>
      <c r="G13" s="54">
        <v>242.03</v>
      </c>
      <c r="H13" s="54">
        <v>0.05</v>
      </c>
      <c r="I13" s="54" t="s">
        <v>15</v>
      </c>
      <c r="J13" s="54">
        <v>38.67</v>
      </c>
      <c r="K13" s="54">
        <v>1.13</v>
      </c>
      <c r="L13" s="54">
        <v>19.89</v>
      </c>
      <c r="M13" s="54">
        <v>103.19</v>
      </c>
      <c r="N13" s="54">
        <v>34.71</v>
      </c>
      <c r="O13" s="54">
        <v>0.74</v>
      </c>
    </row>
    <row r="14" spans="1:15" ht="12.75">
      <c r="A14" s="22">
        <v>376</v>
      </c>
      <c r="B14" s="26" t="s">
        <v>36</v>
      </c>
      <c r="C14" s="24" t="s">
        <v>34</v>
      </c>
      <c r="D14" s="25">
        <v>0.07</v>
      </c>
      <c r="E14" s="25">
        <v>0.2</v>
      </c>
      <c r="F14" s="25">
        <v>10.01</v>
      </c>
      <c r="G14" s="25">
        <v>40</v>
      </c>
      <c r="H14" s="25">
        <v>0</v>
      </c>
      <c r="I14" s="25">
        <v>0.03</v>
      </c>
      <c r="J14" s="25">
        <v>0</v>
      </c>
      <c r="K14" s="25">
        <v>0</v>
      </c>
      <c r="L14" s="25">
        <v>10.95</v>
      </c>
      <c r="M14" s="25">
        <v>2.8</v>
      </c>
      <c r="N14" s="25">
        <v>1.4</v>
      </c>
      <c r="O14" s="25">
        <v>0.23</v>
      </c>
    </row>
    <row r="15" spans="1:15" ht="12.75">
      <c r="A15" s="27" t="s">
        <v>37</v>
      </c>
      <c r="B15" s="26" t="s">
        <v>26</v>
      </c>
      <c r="C15" s="24">
        <v>30</v>
      </c>
      <c r="D15" s="25">
        <v>2.28</v>
      </c>
      <c r="E15" s="25">
        <v>0.24</v>
      </c>
      <c r="F15" s="25">
        <v>14.76</v>
      </c>
      <c r="G15" s="25">
        <v>70.2</v>
      </c>
      <c r="H15" s="25">
        <v>0.033</v>
      </c>
      <c r="I15" s="25" t="s">
        <v>15</v>
      </c>
      <c r="J15" s="25" t="s">
        <v>15</v>
      </c>
      <c r="K15" s="25">
        <v>0.33</v>
      </c>
      <c r="L15" s="25">
        <v>6</v>
      </c>
      <c r="M15" s="25">
        <v>19.5</v>
      </c>
      <c r="N15" s="25">
        <v>4.2</v>
      </c>
      <c r="O15" s="25">
        <v>0.33</v>
      </c>
    </row>
    <row r="16" spans="1:15" ht="12.75">
      <c r="A16" s="27" t="s">
        <v>37</v>
      </c>
      <c r="B16" s="26" t="s">
        <v>56</v>
      </c>
      <c r="C16" s="24">
        <v>20</v>
      </c>
      <c r="D16" s="25">
        <v>1.6</v>
      </c>
      <c r="E16" s="25">
        <v>0.3</v>
      </c>
      <c r="F16" s="25">
        <v>8.02</v>
      </c>
      <c r="G16" s="25">
        <v>41.2</v>
      </c>
      <c r="H16" s="25">
        <v>0.05</v>
      </c>
      <c r="I16" s="25" t="s">
        <v>15</v>
      </c>
      <c r="J16" s="25" t="s">
        <v>15</v>
      </c>
      <c r="K16" s="25">
        <v>0.46</v>
      </c>
      <c r="L16" s="25">
        <v>6.6</v>
      </c>
      <c r="M16" s="25">
        <v>46.8</v>
      </c>
      <c r="N16" s="25">
        <v>13.2</v>
      </c>
      <c r="O16" s="25">
        <v>0.88</v>
      </c>
    </row>
    <row r="17" spans="1:15" ht="12.75">
      <c r="A17" s="28"/>
      <c r="B17" s="28" t="s">
        <v>18</v>
      </c>
      <c r="C17" s="29"/>
      <c r="D17" s="30">
        <f>SUM(D12:D16)</f>
        <v>14.34</v>
      </c>
      <c r="E17" s="30">
        <f aca="true" t="shared" si="1" ref="E17:O17">SUM(E12:E16)</f>
        <v>17.029999999999998</v>
      </c>
      <c r="F17" s="30">
        <f t="shared" si="1"/>
        <v>94.796</v>
      </c>
      <c r="G17" s="30">
        <f t="shared" si="1"/>
        <v>529.43</v>
      </c>
      <c r="H17" s="30">
        <f t="shared" si="1"/>
        <v>0.162</v>
      </c>
      <c r="I17" s="30">
        <f t="shared" si="1"/>
        <v>0.43200000000000005</v>
      </c>
      <c r="J17" s="30">
        <f t="shared" si="1"/>
        <v>48.81</v>
      </c>
      <c r="K17" s="30">
        <f t="shared" si="1"/>
        <v>2.21</v>
      </c>
      <c r="L17" s="30">
        <f t="shared" si="1"/>
        <v>84.67999999999999</v>
      </c>
      <c r="M17" s="30">
        <f t="shared" si="1"/>
        <v>251.10399999999998</v>
      </c>
      <c r="N17" s="30">
        <f t="shared" si="1"/>
        <v>64.447</v>
      </c>
      <c r="O17" s="30">
        <f t="shared" si="1"/>
        <v>3.1999999999999997</v>
      </c>
    </row>
    <row r="18" spans="1:15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2.75">
      <c r="A19" s="33"/>
      <c r="B19" s="50" t="s">
        <v>20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2"/>
    </row>
    <row r="20" spans="1:15" ht="25.5">
      <c r="A20" s="22">
        <v>103</v>
      </c>
      <c r="B20" s="23" t="s">
        <v>65</v>
      </c>
      <c r="C20" s="24">
        <v>250</v>
      </c>
      <c r="D20" s="25">
        <v>2.7</v>
      </c>
      <c r="E20" s="25">
        <v>2.85</v>
      </c>
      <c r="F20" s="25">
        <v>17.45</v>
      </c>
      <c r="G20" s="25">
        <v>117.5</v>
      </c>
      <c r="H20" s="25">
        <v>0.125</v>
      </c>
      <c r="I20" s="25">
        <v>8.25</v>
      </c>
      <c r="J20" s="25">
        <v>0</v>
      </c>
      <c r="K20" s="25">
        <v>1.425</v>
      </c>
      <c r="L20" s="25">
        <v>29.2</v>
      </c>
      <c r="M20" s="25">
        <v>67.575</v>
      </c>
      <c r="N20" s="25">
        <v>27.275</v>
      </c>
      <c r="O20" s="25">
        <v>1.125</v>
      </c>
    </row>
    <row r="21" spans="1:15" ht="12.75">
      <c r="A21" s="22">
        <v>377</v>
      </c>
      <c r="B21" s="26" t="s">
        <v>67</v>
      </c>
      <c r="C21" s="24" t="s">
        <v>33</v>
      </c>
      <c r="D21" s="25">
        <v>0.13</v>
      </c>
      <c r="E21" s="25">
        <v>0.02</v>
      </c>
      <c r="F21" s="25">
        <v>15.2</v>
      </c>
      <c r="G21" s="25">
        <v>62</v>
      </c>
      <c r="H21" s="25">
        <v>0</v>
      </c>
      <c r="I21" s="25">
        <v>2.83</v>
      </c>
      <c r="J21" s="25">
        <v>0</v>
      </c>
      <c r="K21" s="25">
        <v>0.01</v>
      </c>
      <c r="L21" s="25">
        <v>14.2</v>
      </c>
      <c r="M21" s="25">
        <v>4.4</v>
      </c>
      <c r="N21" s="25">
        <v>2.4</v>
      </c>
      <c r="O21" s="25">
        <v>0.36</v>
      </c>
    </row>
    <row r="22" spans="1:15" ht="12.75">
      <c r="A22" s="27" t="s">
        <v>37</v>
      </c>
      <c r="B22" s="38" t="s">
        <v>47</v>
      </c>
      <c r="C22" s="39">
        <v>20</v>
      </c>
      <c r="D22" s="40">
        <v>1.18</v>
      </c>
      <c r="E22" s="40">
        <v>0.94</v>
      </c>
      <c r="F22" s="40">
        <v>15</v>
      </c>
      <c r="G22" s="40">
        <v>73.2</v>
      </c>
      <c r="H22" s="40">
        <v>0.016</v>
      </c>
      <c r="I22" s="40">
        <v>0</v>
      </c>
      <c r="J22" s="40">
        <v>1.2</v>
      </c>
      <c r="K22" s="40">
        <v>0.94</v>
      </c>
      <c r="L22" s="40">
        <v>2.2</v>
      </c>
      <c r="M22" s="40">
        <v>10</v>
      </c>
      <c r="N22" s="40">
        <v>1.8</v>
      </c>
      <c r="O22" s="40">
        <v>0.16</v>
      </c>
    </row>
    <row r="23" spans="1:15" ht="12.75">
      <c r="A23" s="27" t="s">
        <v>37</v>
      </c>
      <c r="B23" s="26" t="s">
        <v>26</v>
      </c>
      <c r="C23" s="24">
        <v>30</v>
      </c>
      <c r="D23" s="25">
        <v>2.28</v>
      </c>
      <c r="E23" s="25">
        <v>0.24</v>
      </c>
      <c r="F23" s="25">
        <v>14.76</v>
      </c>
      <c r="G23" s="25">
        <v>70.2</v>
      </c>
      <c r="H23" s="25">
        <v>0.033</v>
      </c>
      <c r="I23" s="25" t="s">
        <v>15</v>
      </c>
      <c r="J23" s="25" t="s">
        <v>15</v>
      </c>
      <c r="K23" s="25">
        <v>0.33</v>
      </c>
      <c r="L23" s="25">
        <v>6</v>
      </c>
      <c r="M23" s="25">
        <v>19.5</v>
      </c>
      <c r="N23" s="25">
        <v>4.2</v>
      </c>
      <c r="O23" s="25">
        <v>0.33</v>
      </c>
    </row>
    <row r="24" spans="1:15" ht="12.75">
      <c r="A24" s="27" t="s">
        <v>37</v>
      </c>
      <c r="B24" s="26" t="s">
        <v>56</v>
      </c>
      <c r="C24" s="24">
        <v>20</v>
      </c>
      <c r="D24" s="25">
        <v>1.6</v>
      </c>
      <c r="E24" s="25">
        <v>0.3</v>
      </c>
      <c r="F24" s="25">
        <v>8.02</v>
      </c>
      <c r="G24" s="25">
        <v>41.2</v>
      </c>
      <c r="H24" s="25">
        <v>0.05</v>
      </c>
      <c r="I24" s="25" t="s">
        <v>15</v>
      </c>
      <c r="J24" s="25" t="s">
        <v>15</v>
      </c>
      <c r="K24" s="25">
        <v>0.46</v>
      </c>
      <c r="L24" s="25">
        <v>6.6</v>
      </c>
      <c r="M24" s="25">
        <v>46.8</v>
      </c>
      <c r="N24" s="25">
        <v>13.2</v>
      </c>
      <c r="O24" s="25">
        <v>0.88</v>
      </c>
    </row>
    <row r="25" spans="1:15" ht="12.75">
      <c r="A25" s="28"/>
      <c r="B25" s="28" t="s">
        <v>18</v>
      </c>
      <c r="C25" s="29"/>
      <c r="D25" s="30">
        <f>SUM(D20:D24)</f>
        <v>7.889999999999999</v>
      </c>
      <c r="E25" s="30">
        <f aca="true" t="shared" si="2" ref="E25:O25">SUM(E20:E24)</f>
        <v>4.35</v>
      </c>
      <c r="F25" s="30">
        <f t="shared" si="2"/>
        <v>70.42999999999999</v>
      </c>
      <c r="G25" s="30">
        <f t="shared" si="2"/>
        <v>364.09999999999997</v>
      </c>
      <c r="H25" s="30">
        <f t="shared" si="2"/>
        <v>0.22400000000000003</v>
      </c>
      <c r="I25" s="30">
        <f t="shared" si="2"/>
        <v>11.08</v>
      </c>
      <c r="J25" s="30">
        <f t="shared" si="2"/>
        <v>1.2</v>
      </c>
      <c r="K25" s="30">
        <f t="shared" si="2"/>
        <v>3.165</v>
      </c>
      <c r="L25" s="30">
        <f t="shared" si="2"/>
        <v>58.2</v>
      </c>
      <c r="M25" s="30">
        <f t="shared" si="2"/>
        <v>148.275</v>
      </c>
      <c r="N25" s="30">
        <f t="shared" si="2"/>
        <v>48.875</v>
      </c>
      <c r="O25" s="30">
        <f t="shared" si="2"/>
        <v>2.855</v>
      </c>
    </row>
    <row r="26" spans="1:15" ht="12.7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5" ht="12.75">
      <c r="A27" s="33"/>
      <c r="B27" s="50" t="s">
        <v>21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5" ht="25.5">
      <c r="A28" s="22">
        <v>171</v>
      </c>
      <c r="B28" s="23" t="s">
        <v>59</v>
      </c>
      <c r="C28" s="24" t="s">
        <v>70</v>
      </c>
      <c r="D28" s="25">
        <v>10.669</v>
      </c>
      <c r="E28" s="25">
        <v>7.303</v>
      </c>
      <c r="F28" s="25">
        <v>48.312</v>
      </c>
      <c r="G28" s="25">
        <v>300.12</v>
      </c>
      <c r="H28" s="25">
        <v>0.349</v>
      </c>
      <c r="I28" s="25">
        <v>0</v>
      </c>
      <c r="J28" s="25">
        <v>32.391</v>
      </c>
      <c r="K28" s="25">
        <v>0.715</v>
      </c>
      <c r="L28" s="25">
        <v>24.449</v>
      </c>
      <c r="M28" s="25">
        <v>253.328</v>
      </c>
      <c r="N28" s="25">
        <v>170.319</v>
      </c>
      <c r="O28" s="25">
        <v>5.673</v>
      </c>
    </row>
    <row r="29" spans="1:15" s="58" customFormat="1" ht="12.75">
      <c r="A29" s="22">
        <v>239</v>
      </c>
      <c r="B29" s="23" t="s">
        <v>71</v>
      </c>
      <c r="C29" s="24" t="s">
        <v>38</v>
      </c>
      <c r="D29" s="25">
        <v>7.955</v>
      </c>
      <c r="E29" s="25">
        <v>7.6</v>
      </c>
      <c r="F29" s="25">
        <v>10.172</v>
      </c>
      <c r="G29" s="25">
        <v>140.572</v>
      </c>
      <c r="H29" s="25">
        <v>0.069</v>
      </c>
      <c r="I29" s="25">
        <v>1.669</v>
      </c>
      <c r="J29" s="25">
        <v>11.2</v>
      </c>
      <c r="K29" s="25">
        <v>2.903</v>
      </c>
      <c r="L29" s="25">
        <v>41.703</v>
      </c>
      <c r="M29" s="25">
        <v>121.658</v>
      </c>
      <c r="N29" s="25">
        <v>27.315</v>
      </c>
      <c r="O29" s="25">
        <v>0.618</v>
      </c>
    </row>
    <row r="30" spans="1:15" ht="12.75">
      <c r="A30" s="22">
        <v>376</v>
      </c>
      <c r="B30" s="26" t="s">
        <v>36</v>
      </c>
      <c r="C30" s="24" t="s">
        <v>34</v>
      </c>
      <c r="D30" s="25">
        <v>0.07</v>
      </c>
      <c r="E30" s="25">
        <v>0.2</v>
      </c>
      <c r="F30" s="25">
        <v>10.01</v>
      </c>
      <c r="G30" s="25">
        <v>40</v>
      </c>
      <c r="H30" s="25">
        <v>0</v>
      </c>
      <c r="I30" s="25">
        <v>0.03</v>
      </c>
      <c r="J30" s="25">
        <v>0</v>
      </c>
      <c r="K30" s="25">
        <v>0</v>
      </c>
      <c r="L30" s="25">
        <v>10.95</v>
      </c>
      <c r="M30" s="25">
        <v>2.8</v>
      </c>
      <c r="N30" s="25">
        <v>1.4</v>
      </c>
      <c r="O30" s="25">
        <v>0.23</v>
      </c>
    </row>
    <row r="31" spans="1:15" ht="12.75">
      <c r="A31" s="27" t="s">
        <v>37</v>
      </c>
      <c r="B31" s="26" t="s">
        <v>26</v>
      </c>
      <c r="C31" s="24">
        <v>30</v>
      </c>
      <c r="D31" s="25">
        <v>2.28</v>
      </c>
      <c r="E31" s="25">
        <v>0.24</v>
      </c>
      <c r="F31" s="25">
        <v>14.76</v>
      </c>
      <c r="G31" s="25">
        <v>70.2</v>
      </c>
      <c r="H31" s="25">
        <v>0.033</v>
      </c>
      <c r="I31" s="25" t="s">
        <v>15</v>
      </c>
      <c r="J31" s="25" t="s">
        <v>15</v>
      </c>
      <c r="K31" s="25">
        <v>0.33</v>
      </c>
      <c r="L31" s="25">
        <v>6</v>
      </c>
      <c r="M31" s="25">
        <v>19.5</v>
      </c>
      <c r="N31" s="25">
        <v>4.2</v>
      </c>
      <c r="O31" s="25">
        <v>0.33</v>
      </c>
    </row>
    <row r="32" spans="1:15" ht="12.75">
      <c r="A32" s="27" t="s">
        <v>37</v>
      </c>
      <c r="B32" s="26" t="s">
        <v>56</v>
      </c>
      <c r="C32" s="24">
        <v>20</v>
      </c>
      <c r="D32" s="25">
        <v>1.6</v>
      </c>
      <c r="E32" s="25">
        <v>0.3</v>
      </c>
      <c r="F32" s="25">
        <v>8.02</v>
      </c>
      <c r="G32" s="25">
        <v>41.2</v>
      </c>
      <c r="H32" s="25">
        <v>0.05</v>
      </c>
      <c r="I32" s="25" t="s">
        <v>15</v>
      </c>
      <c r="J32" s="25" t="s">
        <v>15</v>
      </c>
      <c r="K32" s="25">
        <v>0.46</v>
      </c>
      <c r="L32" s="25">
        <v>6.6</v>
      </c>
      <c r="M32" s="25">
        <v>46.8</v>
      </c>
      <c r="N32" s="25">
        <v>13.2</v>
      </c>
      <c r="O32" s="25">
        <v>0.88</v>
      </c>
    </row>
    <row r="33" spans="1:15" ht="12.75">
      <c r="A33" s="28"/>
      <c r="B33" s="28" t="s">
        <v>18</v>
      </c>
      <c r="C33" s="29"/>
      <c r="D33" s="30">
        <f>SUM(D28:D32)</f>
        <v>22.574000000000005</v>
      </c>
      <c r="E33" s="30">
        <f>SUM(E28:E32)</f>
        <v>15.642999999999999</v>
      </c>
      <c r="F33" s="30">
        <f>SUM(F28:F32)</f>
        <v>91.274</v>
      </c>
      <c r="G33" s="30">
        <f>SUM(G28:G32)</f>
        <v>592.0920000000001</v>
      </c>
      <c r="H33" s="30">
        <f>SUM(H28:H32)</f>
        <v>0.501</v>
      </c>
      <c r="I33" s="30">
        <f>SUM(I28:I32)</f>
        <v>1.699</v>
      </c>
      <c r="J33" s="30">
        <f>SUM(J28:J32)</f>
        <v>43.590999999999994</v>
      </c>
      <c r="K33" s="30">
        <f>SUM(K28:K32)</f>
        <v>4.408</v>
      </c>
      <c r="L33" s="30">
        <f>SUM(L28:L32)</f>
        <v>89.702</v>
      </c>
      <c r="M33" s="30">
        <f>SUM(M28:M32)</f>
        <v>444.086</v>
      </c>
      <c r="N33" s="30">
        <f>SUM(N28:N32)</f>
        <v>216.43399999999997</v>
      </c>
      <c r="O33" s="30">
        <f>SUM(O28:O32)</f>
        <v>7.731000000000001</v>
      </c>
    </row>
  </sheetData>
  <sheetProtection/>
  <mergeCells count="5">
    <mergeCell ref="B2:O2"/>
    <mergeCell ref="B3:O3"/>
    <mergeCell ref="B11:O11"/>
    <mergeCell ref="B19:O19"/>
    <mergeCell ref="B27:O2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6.421875" style="7" bestFit="1" customWidth="1"/>
    <col min="2" max="2" width="38.421875" style="7" bestFit="1" customWidth="1"/>
    <col min="3" max="3" width="7.140625" style="7" bestFit="1" customWidth="1"/>
    <col min="4" max="4" width="7.7109375" style="7" bestFit="1" customWidth="1"/>
    <col min="5" max="6" width="7.57421875" style="7" bestFit="1" customWidth="1"/>
    <col min="7" max="7" width="10.57421875" style="7" bestFit="1" customWidth="1"/>
    <col min="8" max="8" width="8.140625" style="7" bestFit="1" customWidth="1"/>
    <col min="9" max="9" width="8.140625" style="7" customWidth="1"/>
    <col min="10" max="11" width="7.8515625" style="7" customWidth="1"/>
    <col min="12" max="13" width="7.421875" style="7" bestFit="1" customWidth="1"/>
    <col min="14" max="14" width="6.421875" style="7" bestFit="1" customWidth="1"/>
    <col min="15" max="15" width="5.7109375" style="7" bestFit="1" customWidth="1"/>
    <col min="16" max="16384" width="9.140625" style="7" customWidth="1"/>
  </cols>
  <sheetData>
    <row r="1" spans="1:15" s="3" customFormat="1" ht="44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s="3" customFormat="1" ht="25.5" customHeight="1">
      <c r="A2" s="33"/>
      <c r="B2" s="50" t="s">
        <v>24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2"/>
    </row>
    <row r="3" spans="1:15" s="3" customFormat="1" ht="12.75">
      <c r="A3" s="33"/>
      <c r="B3" s="50" t="s">
        <v>22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/>
    </row>
    <row r="4" spans="1:15" s="8" customFormat="1" ht="12">
      <c r="A4" s="59">
        <v>289</v>
      </c>
      <c r="B4" s="63" t="s">
        <v>55</v>
      </c>
      <c r="C4" s="62" t="s">
        <v>69</v>
      </c>
      <c r="D4" s="64">
        <v>22.05</v>
      </c>
      <c r="E4" s="64">
        <v>19.95</v>
      </c>
      <c r="F4" s="64">
        <v>16.7</v>
      </c>
      <c r="G4" s="64">
        <v>334.95</v>
      </c>
      <c r="H4" s="64">
        <v>0.16</v>
      </c>
      <c r="I4" s="64">
        <v>8.71</v>
      </c>
      <c r="J4" s="64">
        <v>71.4</v>
      </c>
      <c r="K4" s="64">
        <v>0.76</v>
      </c>
      <c r="L4" s="64">
        <v>37.8</v>
      </c>
      <c r="M4" s="64">
        <v>240.45</v>
      </c>
      <c r="N4" s="64">
        <v>49.35</v>
      </c>
      <c r="O4" s="64">
        <v>2.73</v>
      </c>
    </row>
    <row r="5" spans="1:15" s="8" customFormat="1" ht="12.75">
      <c r="A5" s="22">
        <v>376</v>
      </c>
      <c r="B5" s="26" t="s">
        <v>36</v>
      </c>
      <c r="C5" s="24" t="s">
        <v>34</v>
      </c>
      <c r="D5" s="25">
        <v>0.07</v>
      </c>
      <c r="E5" s="25">
        <v>0.2</v>
      </c>
      <c r="F5" s="25">
        <v>10.01</v>
      </c>
      <c r="G5" s="25">
        <v>40</v>
      </c>
      <c r="H5" s="25">
        <v>0</v>
      </c>
      <c r="I5" s="25">
        <v>0.03</v>
      </c>
      <c r="J5" s="25">
        <v>0</v>
      </c>
      <c r="K5" s="25">
        <v>0</v>
      </c>
      <c r="L5" s="25">
        <v>10.95</v>
      </c>
      <c r="M5" s="25">
        <v>2.8</v>
      </c>
      <c r="N5" s="25">
        <v>1.4</v>
      </c>
      <c r="O5" s="25">
        <v>0.23</v>
      </c>
    </row>
    <row r="6" spans="1:15" s="8" customFormat="1" ht="12.75">
      <c r="A6" s="27" t="s">
        <v>37</v>
      </c>
      <c r="B6" s="26" t="s">
        <v>26</v>
      </c>
      <c r="C6" s="24">
        <v>30</v>
      </c>
      <c r="D6" s="25">
        <v>2.28</v>
      </c>
      <c r="E6" s="25">
        <v>0.24</v>
      </c>
      <c r="F6" s="25">
        <v>14.76</v>
      </c>
      <c r="G6" s="25">
        <v>70.2</v>
      </c>
      <c r="H6" s="25">
        <v>0.033</v>
      </c>
      <c r="I6" s="25" t="s">
        <v>15</v>
      </c>
      <c r="J6" s="25" t="s">
        <v>15</v>
      </c>
      <c r="K6" s="25">
        <v>0.33</v>
      </c>
      <c r="L6" s="25">
        <v>6</v>
      </c>
      <c r="M6" s="25">
        <v>19.5</v>
      </c>
      <c r="N6" s="25">
        <v>4.2</v>
      </c>
      <c r="O6" s="25">
        <v>0.33</v>
      </c>
    </row>
    <row r="7" spans="1:15" s="8" customFormat="1" ht="12.75">
      <c r="A7" s="27" t="s">
        <v>37</v>
      </c>
      <c r="B7" s="26" t="s">
        <v>56</v>
      </c>
      <c r="C7" s="24">
        <v>20</v>
      </c>
      <c r="D7" s="25">
        <v>1.6</v>
      </c>
      <c r="E7" s="25">
        <v>0.3</v>
      </c>
      <c r="F7" s="25">
        <v>8.02</v>
      </c>
      <c r="G7" s="25">
        <v>41.2</v>
      </c>
      <c r="H7" s="25">
        <v>0.05</v>
      </c>
      <c r="I7" s="25" t="s">
        <v>15</v>
      </c>
      <c r="J7" s="25" t="s">
        <v>15</v>
      </c>
      <c r="K7" s="25">
        <v>0.46</v>
      </c>
      <c r="L7" s="25">
        <v>6.6</v>
      </c>
      <c r="M7" s="25">
        <v>46.8</v>
      </c>
      <c r="N7" s="25">
        <v>13.2</v>
      </c>
      <c r="O7" s="25">
        <v>0.88</v>
      </c>
    </row>
    <row r="8" spans="1:15" s="3" customFormat="1" ht="12.75">
      <c r="A8" s="28"/>
      <c r="B8" s="28" t="s">
        <v>18</v>
      </c>
      <c r="C8" s="29"/>
      <c r="D8" s="30">
        <f>SUM(D4:D7)</f>
        <v>26.000000000000004</v>
      </c>
      <c r="E8" s="30">
        <f>SUM(E4:E7)</f>
        <v>20.689999999999998</v>
      </c>
      <c r="F8" s="30">
        <f>SUM(F4:F7)</f>
        <v>49.489999999999995</v>
      </c>
      <c r="G8" s="30">
        <f>SUM(G4:G7)</f>
        <v>486.34999999999997</v>
      </c>
      <c r="H8" s="30">
        <f>SUM(H4:H7)</f>
        <v>0.243</v>
      </c>
      <c r="I8" s="30">
        <f>SUM(I4:I7)</f>
        <v>8.74</v>
      </c>
      <c r="J8" s="30">
        <f>SUM(J4:J7)</f>
        <v>71.4</v>
      </c>
      <c r="K8" s="30">
        <f>SUM(K4:K7)</f>
        <v>1.55</v>
      </c>
      <c r="L8" s="30">
        <f>SUM(L4:L7)</f>
        <v>61.35</v>
      </c>
      <c r="M8" s="30">
        <f>SUM(M4:M7)</f>
        <v>309.55</v>
      </c>
      <c r="N8" s="30">
        <f>SUM(N4:N7)</f>
        <v>68.15</v>
      </c>
      <c r="O8" s="30">
        <f>SUM(O4:O7)</f>
        <v>4.17</v>
      </c>
    </row>
    <row r="9" spans="1:15" s="10" customFormat="1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ht="12.75">
      <c r="A10" s="33"/>
      <c r="B10" s="50" t="s">
        <v>23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2"/>
    </row>
    <row r="11" spans="1:15" ht="12.75">
      <c r="A11" s="22">
        <v>295</v>
      </c>
      <c r="B11" s="23" t="s">
        <v>30</v>
      </c>
      <c r="C11" s="24" t="s">
        <v>38</v>
      </c>
      <c r="D11" s="25">
        <v>8.04</v>
      </c>
      <c r="E11" s="25">
        <v>9.07</v>
      </c>
      <c r="F11" s="25">
        <v>9.5</v>
      </c>
      <c r="G11" s="25">
        <v>152</v>
      </c>
      <c r="H11" s="25">
        <v>0.06</v>
      </c>
      <c r="I11" s="25">
        <v>0.52</v>
      </c>
      <c r="J11" s="25">
        <v>28.05</v>
      </c>
      <c r="K11" s="25" t="s">
        <v>15</v>
      </c>
      <c r="L11" s="25">
        <v>37.72</v>
      </c>
      <c r="M11" s="25">
        <v>54.58</v>
      </c>
      <c r="N11" s="25">
        <v>11.98</v>
      </c>
      <c r="O11" s="25">
        <v>0.31</v>
      </c>
    </row>
    <row r="12" spans="1:15" ht="24">
      <c r="A12" s="22">
        <v>203</v>
      </c>
      <c r="B12" s="60" t="s">
        <v>44</v>
      </c>
      <c r="C12" s="61" t="s">
        <v>70</v>
      </c>
      <c r="D12" s="54">
        <v>4.66</v>
      </c>
      <c r="E12" s="54">
        <v>4.79</v>
      </c>
      <c r="F12" s="54">
        <v>59.5</v>
      </c>
      <c r="G12" s="54">
        <v>242.03</v>
      </c>
      <c r="H12" s="54">
        <v>0.05</v>
      </c>
      <c r="I12" s="54" t="s">
        <v>15</v>
      </c>
      <c r="J12" s="54">
        <v>38.67</v>
      </c>
      <c r="K12" s="54">
        <v>1.13</v>
      </c>
      <c r="L12" s="54">
        <v>19.89</v>
      </c>
      <c r="M12" s="54">
        <v>103.19</v>
      </c>
      <c r="N12" s="54">
        <v>34.71</v>
      </c>
      <c r="O12" s="54">
        <v>0.74</v>
      </c>
    </row>
    <row r="13" spans="1:15" ht="12.75">
      <c r="A13" s="22">
        <v>376</v>
      </c>
      <c r="B13" s="26" t="s">
        <v>36</v>
      </c>
      <c r="C13" s="24" t="s">
        <v>34</v>
      </c>
      <c r="D13" s="25">
        <v>0.07</v>
      </c>
      <c r="E13" s="25">
        <v>0.2</v>
      </c>
      <c r="F13" s="25">
        <v>10.01</v>
      </c>
      <c r="G13" s="25">
        <v>40</v>
      </c>
      <c r="H13" s="25">
        <v>0</v>
      </c>
      <c r="I13" s="25">
        <v>0.03</v>
      </c>
      <c r="J13" s="25">
        <v>0</v>
      </c>
      <c r="K13" s="25">
        <v>0</v>
      </c>
      <c r="L13" s="25">
        <v>10.95</v>
      </c>
      <c r="M13" s="25">
        <v>2.8</v>
      </c>
      <c r="N13" s="25">
        <v>1.4</v>
      </c>
      <c r="O13" s="25">
        <v>0.23</v>
      </c>
    </row>
    <row r="14" spans="1:15" ht="12.75">
      <c r="A14" s="27" t="s">
        <v>37</v>
      </c>
      <c r="B14" s="26" t="s">
        <v>26</v>
      </c>
      <c r="C14" s="24">
        <v>30</v>
      </c>
      <c r="D14" s="25">
        <v>2.28</v>
      </c>
      <c r="E14" s="25">
        <v>0.24</v>
      </c>
      <c r="F14" s="25">
        <v>14.76</v>
      </c>
      <c r="G14" s="25">
        <v>70.2</v>
      </c>
      <c r="H14" s="25">
        <v>0.033</v>
      </c>
      <c r="I14" s="25" t="s">
        <v>15</v>
      </c>
      <c r="J14" s="25" t="s">
        <v>15</v>
      </c>
      <c r="K14" s="25">
        <v>0.33</v>
      </c>
      <c r="L14" s="25">
        <v>6</v>
      </c>
      <c r="M14" s="25">
        <v>19.5</v>
      </c>
      <c r="N14" s="25">
        <v>4.2</v>
      </c>
      <c r="O14" s="25">
        <v>0.33</v>
      </c>
    </row>
    <row r="15" spans="1:15" ht="12.75">
      <c r="A15" s="27" t="s">
        <v>37</v>
      </c>
      <c r="B15" s="26" t="s">
        <v>56</v>
      </c>
      <c r="C15" s="24">
        <v>20</v>
      </c>
      <c r="D15" s="25">
        <v>1.6</v>
      </c>
      <c r="E15" s="25">
        <v>0.3</v>
      </c>
      <c r="F15" s="25">
        <v>8.02</v>
      </c>
      <c r="G15" s="25">
        <v>41.2</v>
      </c>
      <c r="H15" s="25">
        <v>0.05</v>
      </c>
      <c r="I15" s="25" t="s">
        <v>15</v>
      </c>
      <c r="J15" s="25" t="s">
        <v>15</v>
      </c>
      <c r="K15" s="25">
        <v>0.46</v>
      </c>
      <c r="L15" s="25">
        <v>6.6</v>
      </c>
      <c r="M15" s="25">
        <v>46.8</v>
      </c>
      <c r="N15" s="25">
        <v>13.2</v>
      </c>
      <c r="O15" s="25">
        <v>0.88</v>
      </c>
    </row>
    <row r="16" spans="1:15" ht="12.75">
      <c r="A16" s="28"/>
      <c r="B16" s="28" t="s">
        <v>18</v>
      </c>
      <c r="C16" s="29"/>
      <c r="D16" s="30">
        <f>SUM(D11:D15)</f>
        <v>16.65</v>
      </c>
      <c r="E16" s="30">
        <f aca="true" t="shared" si="0" ref="E16:O16">SUM(E11:E15)</f>
        <v>14.6</v>
      </c>
      <c r="F16" s="30">
        <f t="shared" si="0"/>
        <v>101.79</v>
      </c>
      <c r="G16" s="30">
        <f t="shared" si="0"/>
        <v>545.43</v>
      </c>
      <c r="H16" s="30">
        <f t="shared" si="0"/>
        <v>0.193</v>
      </c>
      <c r="I16" s="30">
        <f t="shared" si="0"/>
        <v>0.55</v>
      </c>
      <c r="J16" s="30">
        <f t="shared" si="0"/>
        <v>66.72</v>
      </c>
      <c r="K16" s="30">
        <f t="shared" si="0"/>
        <v>1.92</v>
      </c>
      <c r="L16" s="30">
        <f t="shared" si="0"/>
        <v>81.16</v>
      </c>
      <c r="M16" s="30">
        <f t="shared" si="0"/>
        <v>226.87</v>
      </c>
      <c r="N16" s="30">
        <f t="shared" si="0"/>
        <v>65.49</v>
      </c>
      <c r="O16" s="30">
        <f t="shared" si="0"/>
        <v>2.49</v>
      </c>
    </row>
    <row r="17" spans="1:15" ht="12.75">
      <c r="A17" s="28"/>
      <c r="B17" s="28" t="s">
        <v>28</v>
      </c>
      <c r="C17" s="32"/>
      <c r="D17" s="30">
        <f>(3!D9+3!D17+3!D25+3!D33+4!D8+4!D16)/6</f>
        <v>16.529</v>
      </c>
      <c r="E17" s="30">
        <f>(3!E9+3!E17+3!E25+3!E33+4!E8+4!E16)/6</f>
        <v>14.127166666666666</v>
      </c>
      <c r="F17" s="30">
        <f>(3!F9+3!F17+3!F25+3!F33+4!F8+4!F16)/6</f>
        <v>80.925</v>
      </c>
      <c r="G17" s="30">
        <f>(3!G9+3!G17+3!G25+3!G33+4!G8+4!G16)/6</f>
        <v>497.3503333333333</v>
      </c>
      <c r="H17" s="30">
        <f>(3!H9+3!H17+3!H25+3!H33+4!H8+4!H16)/6</f>
        <v>0.25733333333333336</v>
      </c>
      <c r="I17" s="30">
        <f>(3!I9+3!I17+3!I25+3!I33+4!I8+4!I16)/6</f>
        <v>4.934166666666667</v>
      </c>
      <c r="J17" s="30">
        <f>(3!J9+3!J17+3!J25+3!J33+4!J8+4!J16)/6</f>
        <v>47.07683333333333</v>
      </c>
      <c r="K17" s="30">
        <f>(3!K9+3!K17+3!K25+3!K33+4!K8+4!K16)/6</f>
        <v>2.574666666666667</v>
      </c>
      <c r="L17" s="30">
        <f>(3!L9+3!L17+3!L25+3!L33+4!L8+4!L16)/6</f>
        <v>90.972</v>
      </c>
      <c r="M17" s="30">
        <f>(3!M9+3!M17+3!M25+3!M33+4!M8+4!M16)/6</f>
        <v>273.5441666666666</v>
      </c>
      <c r="N17" s="30">
        <f>(3!N9+3!N17+3!N25+3!N33+4!N8+4!N16)/6</f>
        <v>89.33433333333333</v>
      </c>
      <c r="O17" s="30">
        <f>(3!O9+3!O17+3!O25+3!O33+4!O8+4!O16)/6</f>
        <v>3.8928333333333334</v>
      </c>
    </row>
    <row r="18" spans="1:15" ht="12.75">
      <c r="A18" s="28"/>
      <c r="B18" s="28" t="s">
        <v>29</v>
      </c>
      <c r="C18" s="32"/>
      <c r="D18" s="30">
        <f>(2!D18+4!D17)/2</f>
        <v>18.823666666666668</v>
      </c>
      <c r="E18" s="30">
        <f>(2!E18+4!E17)/2</f>
        <v>16.14275</v>
      </c>
      <c r="F18" s="30">
        <f>(2!F18+4!F17)/2</f>
        <v>85.79691666666668</v>
      </c>
      <c r="G18" s="30">
        <f>(2!G18+4!G17)/2</f>
        <v>540.5699999999999</v>
      </c>
      <c r="H18" s="30">
        <f>(2!H18+4!H17)/2</f>
        <v>0.2793333333333334</v>
      </c>
      <c r="I18" s="30">
        <f>(2!I18+4!I17)/2</f>
        <v>7.02375</v>
      </c>
      <c r="J18" s="30">
        <f>(2!J18+4!J17)/2</f>
        <v>74.23516666666666</v>
      </c>
      <c r="K18" s="30">
        <f>(2!K18+4!K17)/2</f>
        <v>2.7345</v>
      </c>
      <c r="L18" s="30">
        <f>(2!L18+4!L17)/2</f>
        <v>119.786</v>
      </c>
      <c r="M18" s="30">
        <f>(2!M18+4!M17)/2</f>
        <v>296.79275</v>
      </c>
      <c r="N18" s="30">
        <f>(2!N18+4!N17)/2</f>
        <v>93.59783333333333</v>
      </c>
      <c r="O18" s="30">
        <f>(2!O18+4!O17)/2</f>
        <v>4.424333333333333</v>
      </c>
    </row>
  </sheetData>
  <sheetProtection/>
  <mergeCells count="3">
    <mergeCell ref="B2:O2"/>
    <mergeCell ref="B3:O3"/>
    <mergeCell ref="B10:O10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2023-11-06T08:36:27Z</cp:lastPrinted>
  <dcterms:created xsi:type="dcterms:W3CDTF">2020-09-16T05:55:52Z</dcterms:created>
  <dcterms:modified xsi:type="dcterms:W3CDTF">2023-11-07T11:45:26Z</dcterms:modified>
  <cp:category/>
  <cp:version/>
  <cp:contentType/>
  <cp:contentStatus/>
</cp:coreProperties>
</file>